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9" documentId="120_S{2AC9BD13-BADA-5192-A53E-5A8FF88502F6}" xr6:coauthVersionLast="47" xr6:coauthVersionMax="47" xr10:uidLastSave="{109EF033-C6C6-49D4-8DC5-F8602270739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<sst xmlns="http://schemas.openxmlformats.org/spreadsheetml/2006/main" count="180295" uniqueCount="39131">
  <si>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</si>
  <si>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</si>
  <si>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</si>
  <si>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</si>
  <si>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</si>
  <si>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</si>
  <si>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</si>
  <si>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</si>
  <si>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</si>
  <si>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</si>
  <si>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</si>
  <si>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</si>
  <si>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</si>
  <si>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</si>
  <si>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</si>
  <si>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</si>
  <si>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</si>
  <si>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</si>
  <si>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</si>
  <si>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</si>
  <si>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</si>
  <si>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</si>
  <si>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</si>
  <si>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</si>
  <si>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</si>
  <si>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</si>
  <si>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</si>
  <si>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</si>
  <si>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</si>
  <si>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</si>
  <si>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</si>
  <si>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</si>
  <si>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</si>
  <si>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</si>
  <si>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</si>
  <si>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</si>
  <si>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</si>
  <si>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</si>
  <si>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</si>
  <si>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</si>
  <si>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</si>
  <si>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</si>
  <si>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</si>
  <si>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</si>
  <si>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</si>
  <si>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</si>
  <si>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</si>
  <si>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</si>
  <si>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</si>
  <si>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</si>
  <si>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</si>
  <si>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</si>
  <si>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</si>
  <si>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</si>
  <si>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</si>
  <si>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</si>
  <si>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</si>
  <si>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</si>
  <si>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</si>
  <si>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</si>
  <si>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</si>
  <si>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</si>
  <si>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</si>
  <si>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</si>
  <si>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</si>
  <si>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</si>
  <si>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</si>
  <si>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</si>
  <si>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</si>
  <si>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</si>
  <si>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</si>
  <si>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</si>
  <si>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</si>
  <si>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</si>
  <si>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</si>
  <si>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</si>
  <si>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</si>
  <si>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</si>
  <si>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</si>
  <si>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</si>
  <si>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</si>
  <si>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</si>
  <si>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</si>
  <si>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</si>
  <si>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</si>
  <si>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</si>
  <si>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</si>
  <si>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</si>
  <si>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</si>
  <si>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</si>
  <si>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</si>
  <si>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</si>
  <si>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</si>
  <si>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</si>
  <si>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</si>
  <si>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</si>
  <si>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</si>
  <si>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</si>
  <si>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</si>
  <si>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</si>
  <si>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</si>
  <si>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</si>
  <si>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</si>
  <si>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</si>
  <si>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</si>
  <si>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</si>
  <si>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</si>
  <si>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</si>
  <si>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</si>
  <si>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</si>
  <si>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</si>
  <si>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</si>
  <si>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</si>
  <si>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</si>
  <si>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</si>
  <si>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</si>
  <si>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</si>
  <si>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</si>
  <si>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</si>
  <si>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</si>
  <si>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</si>
  <si>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</si>
  <si>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</si>
  <si>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</si>
  <si>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</si>
  <si>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</si>
  <si>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</si>
  <si>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</si>
  <si>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</si>
  <si>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</si>
  <si>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</si>
  <si>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</si>
  <si>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</si>
  <si>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</si>
  <si>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</si>
  <si>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</si>
  <si>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</si>
  <si>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</si>
  <si>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</si>
  <si>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</si>
  <si>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</si>
  <si>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</si>
  <si>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</si>
  <si>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</si>
  <si>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</si>
  <si>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</si>
  <si>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</si>
  <si>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</si>
  <si>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</si>
  <si>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</si>
  <si>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</si>
  <si>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</si>
  <si>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</si>
  <si>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</si>
  <si>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</si>
  <si>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</si>
  <si>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</si>
  <si>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</si>
  <si>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</si>
  <si>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</si>
  <si>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</si>
  <si>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</si>
  <si>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</si>
  <si>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</si>
  <si>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</si>
  <si>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</si>
  <si>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</si>
  <si>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</si>
  <si>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</si>
  <si>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</si>
  <si>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</si>
  <si>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</si>
  <si>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</si>
  <si>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</si>
  <si>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</si>
  <si>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</si>
  <si>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</si>
  <si>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</si>
  <si>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</si>
  <si>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</si>
  <si>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</si>
  <si>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</si>
  <si>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</si>
  <si>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</si>
  <si>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</si>
  <si>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</si>
  <si>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</si>
  <si>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</si>
  <si>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</si>
  <si>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</si>
  <si>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</si>
  <si>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</si>
  <si>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</si>
  <si>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</si>
  <si>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</si>
  <si>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</si>
  <si>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</si>
  <si>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</si>
  <si>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</si>
  <si>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</si>
  <si>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</si>
  <si>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</si>
  <si>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</si>
  <si>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</si>
  <si>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</si>
  <si>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</si>
  <si>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</si>
  <si>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</si>
  <si>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</si>
  <si>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</si>
  <si>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</si>
  <si>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</si>
  <si>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</si>
  <si>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</si>
  <si>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</si>
  <si>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</si>
  <si>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</si>
  <si>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</si>
  <si>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</si>
  <si>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</si>
  <si>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</si>
  <si>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</si>
  <si>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</si>
  <si>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</si>
  <si>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</si>
  <si>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</si>
  <si>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</si>
  <si>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</si>
  <si>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</si>
  <si>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</si>
  <si>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</si>
  <si>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</si>
  <si>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</si>
  <si>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</si>
  <si>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</si>
  <si>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</si>
  <si>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</si>
  <si>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</si>
  <si>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</si>
  <si>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</si>
  <si>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</si>
  <si>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</si>
  <si>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</si>
  <si>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</si>
  <si>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</si>
  <si>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</si>
  <si>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</si>
  <si>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</si>
  <si>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</si>
  <si>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</si>
  <si>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</si>
  <si>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</si>
  <si>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</si>
  <si>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</si>
  <si>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</si>
  <si>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</si>
  <si>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</si>
  <si>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</si>
  <si>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</si>
  <si>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</si>
  <si>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</si>
  <si>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</si>
  <si>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</si>
  <si>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</si>
  <si>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</si>
  <si>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</si>
  <si>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</si>
  <si>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</si>
  <si>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</si>
  <si>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</si>
  <si>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</si>
  <si>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</si>
  <si>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</si>
  <si>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</si>
  <si>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</si>
  <si>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</si>
  <si>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</si>
  <si>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</si>
  <si>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</si>
  <si>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</si>
  <si>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</si>
  <si>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</si>
  <si>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</si>
  <si>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</si>
  <si>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</si>
  <si>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</si>
  <si>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</si>
  <si>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</si>
  <si>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</si>
  <si>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</si>
  <si>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</si>
  <si>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</si>
  <si>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</si>
  <si>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</si>
  <si>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</si>
  <si>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</si>
  <si>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</si>
  <si>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</si>
  <si>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</si>
  <si>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</si>
  <si>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</si>
  <si>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</si>
  <si>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</si>
  <si>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</si>
  <si>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</si>
  <si>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</si>
  <si>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</si>
  <si>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</si>
  <si>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</si>
  <si>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</si>
  <si>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</si>
  <si>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</si>
  <si>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</si>
  <si>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</si>
  <si>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</si>
  <si>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</si>
  <si>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</si>
  <si>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</si>
  <si>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</si>
  <si>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</si>
  <si>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</si>
  <si>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</si>
  <si>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</si>
  <si>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</si>
  <si>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</si>
  <si>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</si>
  <si>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</si>
  <si>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</si>
  <si>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</si>
  <si>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</si>
  <si>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</si>
  <si>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</si>
  <si>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</si>
  <si>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</si>
  <si>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</si>
  <si>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</si>
  <si>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</si>
  <si>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</si>
  <si>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</si>
  <si>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</si>
  <si>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</si>
  <si>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</si>
  <si>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</si>
  <si>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</si>
  <si>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</si>
  <si>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</si>
  <si>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</si>
  <si>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</si>
  <si>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</si>
  <si>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</si>
  <si>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</si>
  <si>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</si>
  <si>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</si>
  <si>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</si>
  <si>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</si>
  <si>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</si>
  <si>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</si>
  <si>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</si>
  <si>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</si>
  <si>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</si>
  <si>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</si>
  <si>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</si>
  <si>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</si>
  <si>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</si>
  <si>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</si>
  <si>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</si>
  <si>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</si>
  <si>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</si>
  <si>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</si>
  <si>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</si>
  <si>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</si>
  <si>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</si>
  <si>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</si>
  <si>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</si>
  <si>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</si>
  <si>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</si>
  <si>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</si>
  <si>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</si>
  <si>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</si>
  <si>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</si>
  <si>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</si>
  <si>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</si>
  <si>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</si>
  <si>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</si>
  <si>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</si>
  <si>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</si>
  <si>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</si>
  <si>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</si>
  <si>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</si>
  <si>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</si>
  <si>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</si>
  <si>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</si>
  <si>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</si>
  <si>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</si>
  <si>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</si>
  <si>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</si>
  <si>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</si>
  <si>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</si>
  <si>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</si>
  <si>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</si>
  <si>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</si>
  <si>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</si>
  <si>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</si>
  <si>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</si>
  <si>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</si>
  <si>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</si>
  <si>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</si>
  <si>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</si>
  <si>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</si>
  <si>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</si>
  <si>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</si>
  <si>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</si>
  <si>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</si>
  <si>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</si>
  <si>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</si>
  <si>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</si>
  <si>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</si>
  <si>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</si>
  <si>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</si>
  <si>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</si>
  <si>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</si>
  <si>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</si>
  <si>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</si>
  <si>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</si>
  <si>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</si>
  <si>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</si>
  <si>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</si>
  <si>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</si>
  <si>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</si>
  <si>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</si>
  <si>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</si>
  <si>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</si>
  <si>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</si>
  <si>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</si>
  <si>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</si>
  <si>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</si>
  <si>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</si>
  <si>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</si>
  <si>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</si>
  <si>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</si>
  <si>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</si>
  <si>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</si>
  <si>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</si>
  <si>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</si>
  <si>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</si>
  <si>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</si>
  <si>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</si>
  <si>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</si>
  <si>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</si>
  <si>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</si>
  <si>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</si>
  <si>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</si>
  <si>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</si>
  <si>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</si>
  <si>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</si>
  <si>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</si>
  <si>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</si>
  <si>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</si>
  <si>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</si>
  <si>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</si>
  <si>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</si>
  <si>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</si>
  <si>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</si>
  <si>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</si>
  <si>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</si>
  <si>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</si>
  <si>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</si>
  <si>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</si>
  <si>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</si>
  <si>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</si>
  <si>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</si>
  <si>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</si>
  <si>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</si>
  <si>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</si>
  <si>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</si>
  <si>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</si>
  <si>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</si>
  <si>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</si>
  <si>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</si>
  <si>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</si>
  <si>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</si>
  <si>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</si>
  <si>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</si>
  <si>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</si>
  <si>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</si>
  <si>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</si>
  <si>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</si>
  <si>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</si>
  <si>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</si>
  <si>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</si>
  <si>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</si>
  <si>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</si>
  <si>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</si>
  <si>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</si>
  <si>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</si>
  <si>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</si>
  <si>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</si>
  <si>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</si>
  <si>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</si>
  <si>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</si>
  <si>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</si>
  <si>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</si>
  <si>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</si>
  <si>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</si>
  <si>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</si>
  <si>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</si>
  <si>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</si>
  <si>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</si>
  <si>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</si>
  <si>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</si>
  <si>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</si>
  <si>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</si>
  <si>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</si>
  <si>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</si>
  <si>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</si>
  <si>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</si>
  <si>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</si>
  <si>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</si>
  <si>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</si>
  <si>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</si>
  <si>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</si>
  <si>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</si>
  <si>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</si>
  <si>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</si>
  <si>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</si>
  <si>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</si>
  <si>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</si>
  <si>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</si>
  <si>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</si>
  <si>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</si>
  <si>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</si>
  <si>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</si>
  <si>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</si>
  <si>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</si>
  <si>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</si>
  <si>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</si>
  <si>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</si>
  <si>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</si>
  <si>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</si>
  <si>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</si>
  <si>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</si>
  <si>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</si>
  <si>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</si>
  <si>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</si>
  <si>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</si>
  <si>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</si>
  <si>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</si>
  <si>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</si>
  <si>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</si>
  <si>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</si>
  <si>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</si>
  <si>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</si>
  <si>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</si>
  <si>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</si>
  <si>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</si>
  <si>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</si>
  <si>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</si>
  <si>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</si>
  <si>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</si>
  <si>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</si>
  <si>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</si>
  <si>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</si>
  <si>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</si>
  <si>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</si>
  <si>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</si>
  <si>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</si>
  <si>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</si>
  <si>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</si>
  <si>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</si>
  <si>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</si>
  <si>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</si>
  <si>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</si>
  <si>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</si>
  <si>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</si>
  <si>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</si>
  <si>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</si>
  <si>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</si>
  <si>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</si>
  <si>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</si>
  <si>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</si>
  <si>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</si>
  <si>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</si>
  <si>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</si>
  <si>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</si>
  <si>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</si>
  <si>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</si>
  <si>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</si>
  <si>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</si>
  <si>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</si>
  <si>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</si>
  <si>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</si>
  <si>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</si>
  <si>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</si>
  <si>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</si>
  <si>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</si>
  <si>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</si>
  <si>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</si>
  <si>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</si>
  <si>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</si>
  <si>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</si>
  <si>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</si>
  <si>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</si>
  <si>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</si>
  <si>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</si>
  <si>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</si>
  <si>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</si>
  <si>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</si>
  <si>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</si>
  <si>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</si>
  <si>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</si>
  <si>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</si>
  <si>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</si>
  <si>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</si>
  <si>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</si>
  <si>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</si>
  <si>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</si>
  <si>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</si>
  <si>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</si>
  <si>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</si>
  <si>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</si>
  <si>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</si>
  <si>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</si>
  <si>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</si>
  <si>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</si>
  <si>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</si>
  <si>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</si>
  <si>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</si>
  <si>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</si>
  <si>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</si>
  <si>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</si>
  <si>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</si>
  <si>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</si>
  <si>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</si>
  <si>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</si>
  <si>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</si>
  <si>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</si>
  <si>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</si>
  <si>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</si>
  <si>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</si>
  <si>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</si>
  <si>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</si>
  <si>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</si>
  <si>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</si>
  <si>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</si>
  <si>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</si>
  <si>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</si>
  <si>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</si>
  <si>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</si>
  <si>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</si>
  <si>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</si>
  <si>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</si>
  <si>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</si>
  <si>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</si>
  <si>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</si>
  <si>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</si>
  <si>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</si>
  <si>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</si>
  <si>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</si>
  <si>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</si>
  <si>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</si>
  <si>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</si>
  <si>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</si>
  <si>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</si>
  <si>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</si>
  <si>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</si>
  <si>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</si>
  <si>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</si>
  <si>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</si>
  <si>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</si>
  <si>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</si>
  <si>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</si>
  <si>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</si>
  <si>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</si>
  <si>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</si>
  <si>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</si>
  <si>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</si>
  <si>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</si>
  <si>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</si>
  <si>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</si>
  <si>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</si>
  <si>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</si>
  <si>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</si>
  <si>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</si>
  <si>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</si>
  <si>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</si>
  <si>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</si>
  <si>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</si>
  <si>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</si>
  <si>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</si>
  <si>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</si>
  <si>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</si>
  <si>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</si>
  <si>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</si>
  <si>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</si>
  <si>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</si>
  <si>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</si>
  <si>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</si>
  <si>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</si>
  <si>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</si>
  <si>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</si>
  <si>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</si>
  <si>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</si>
  <si>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</si>
  <si>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</si>
  <si>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</si>
  <si>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</si>
  <si>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</si>
  <si>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</si>
  <si>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</si>
  <si>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</si>
  <si>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</si>
  <si>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</si>
  <si>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</si>
  <si>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</si>
  <si>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</si>
  <si>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</si>
  <si>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</si>
  <si>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</si>
  <si>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</si>
  <si>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</si>
  <si>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</si>
  <si>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</si>
  <si>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</si>
  <si>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</si>
  <si>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</si>
  <si>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</si>
  <si>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</si>
  <si>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</si>
  <si>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</si>
  <si>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</si>
  <si>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</si>
  <si>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</si>
  <si>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</si>
  <si>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</si>
  <si>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</si>
  <si>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</si>
  <si>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</si>
  <si>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</si>
  <si>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</si>
  <si>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</si>
  <si>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</si>
  <si>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</si>
  <si>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</si>
  <si>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</si>
  <si>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</si>
  <si>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</si>
  <si>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</si>
  <si>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</si>
  <si>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</si>
  <si>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</si>
  <si>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</si>
  <si>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</si>
  <si>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</si>
  <si>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</si>
  <si>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</si>
  <si>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</si>
  <si>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</si>
  <si>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</si>
  <si>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</si>
  <si>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</si>
  <si>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</si>
  <si>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</si>
  <si>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</si>
  <si>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</si>
  <si>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</si>
  <si>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</si>
  <si>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</si>
  <si>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</si>
  <si>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</si>
  <si>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</si>
  <si>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</si>
  <si>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</si>
  <si>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</si>
  <si>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</si>
  <si>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</si>
  <si>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</si>
  <si>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</si>
  <si>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</si>
  <si>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</si>
  <si>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</si>
  <si>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</si>
  <si>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</si>
  <si>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</si>
  <si>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</si>
  <si>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</si>
  <si>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</si>
  <si>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</si>
  <si>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</si>
  <si>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</si>
  <si>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</si>
  <si>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</si>
  <si>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</si>
  <si>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</si>
  <si>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</si>
  <si>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</si>
  <si>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</si>
  <si>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</si>
  <si>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</si>
  <si>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</si>
  <si>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</si>
  <si>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</si>
  <si>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</si>
  <si>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</si>
  <si>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</si>
  <si>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</si>
  <si>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</si>
  <si>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</si>
  <si>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</si>
  <si>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</si>
  <si>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</si>
  <si>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</si>
  <si>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</si>
  <si>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</si>
  <si>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</si>
  <si>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</si>
  <si>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</si>
  <si>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</si>
  <si>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</si>
  <si>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</si>
  <si>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</si>
  <si>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</si>
  <si>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</si>
  <si>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</si>
  <si>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</si>
  <si>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</si>
  <si>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</si>
  <si>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</si>
  <si>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</si>
  <si>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</si>
  <si>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</si>
  <si>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</si>
  <si>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</si>
  <si>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</si>
  <si>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</si>
  <si>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</si>
  <si>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</si>
  <si>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</si>
  <si>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</si>
  <si>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</si>
  <si>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</si>
  <si>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</si>
  <si>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</si>
  <si>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</si>
  <si>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</si>
  <si>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</si>
  <si>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</si>
  <si>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</si>
  <si>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</si>
  <si>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</si>
  <si>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</si>
  <si>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</si>
  <si>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</si>
  <si>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</si>
  <si>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</si>
  <si>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</si>
  <si>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</si>
  <si>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</si>
  <si>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</si>
  <si>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</si>
  <si>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</si>
  <si>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</si>
  <si>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</si>
  <si>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</si>
  <si>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</si>
  <si>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</si>
  <si>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</si>
  <si>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</si>
  <si>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</si>
  <si>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</si>
  <si>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</si>
  <si>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</si>
  <si>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</si>
  <si>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</si>
  <si>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</si>
  <si>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</si>
  <si>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</si>
  <si>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</si>
  <si>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</si>
  <si>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</si>
  <si>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</si>
  <si>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</si>
  <si>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</si>
  <si>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</si>
  <si>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</si>
  <si>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</si>
  <si>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</si>
  <si>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</si>
  <si>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</si>
  <si>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</si>
  <si>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</si>
  <si>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</si>
  <si>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</si>
  <si>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</si>
  <si>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</si>
  <si>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</si>
  <si>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</si>
  <si>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</si>
  <si>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</si>
  <si>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</si>
  <si>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</si>
  <si>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</si>
  <si>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</si>
  <si>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</si>
  <si>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</si>
  <si>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</si>
  <si>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</si>
  <si>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</si>
  <si>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</si>
  <si>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</si>
  <si>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</si>
  <si>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</si>
  <si>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</si>
  <si>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</si>
  <si>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</si>
  <si>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</si>
  <si>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</si>
  <si>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</si>
  <si>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</si>
  <si>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</si>
  <si>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</si>
  <si>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</si>
  <si>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</si>
  <si>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</si>
  <si>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</si>
  <si>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</si>
  <si>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</si>
  <si>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</si>
  <si>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</si>
  <si>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</si>
  <si>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</si>
  <si>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</si>
  <si>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</si>
  <si>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</si>
  <si>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</si>
  <si>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</si>
  <si>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</si>
  <si>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</si>
  <si>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</si>
  <si>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</si>
  <si>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</si>
  <si>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</si>
  <si>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</si>
  <si>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</si>
  <si>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</si>
  <si>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</si>
  <si>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</si>
  <si>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</si>
  <si>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</si>
  <si>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</si>
  <si>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</si>
  <si>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</si>
  <si>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</si>
  <si>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</si>
  <si>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</si>
  <si>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</si>
  <si>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</si>
  <si>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</si>
  <si>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</si>
  <si>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</si>
  <si>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</si>
  <si>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</si>
  <si>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</si>
  <si>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</si>
  <si>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</si>
  <si>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</si>
  <si>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</si>
  <si>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</si>
  <si>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</si>
  <si>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</si>
  <si>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</si>
  <si>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</si>
  <si>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</si>
  <si>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</si>
  <si>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</si>
  <si>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</si>
  <si>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</si>
  <si>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</si>
  <si>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</si>
  <si>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</si>
  <si>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</si>
  <si>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</si>
  <si>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</si>
  <si>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</si>
  <si>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</si>
  <si>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</si>
  <si>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</si>
  <si>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</si>
  <si>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</si>
  <si>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</si>
  <si>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</si>
  <si>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</si>
  <si>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</si>
  <si>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</si>
  <si>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</si>
  <si>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</si>
  <si>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</si>
  <si>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</si>
  <si>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</si>
  <si>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</si>
  <si>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</si>
  <si>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</si>
  <si>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</si>
  <si>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</si>
  <si>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</si>
  <si>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</si>
  <si>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</si>
  <si>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</si>
  <si>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</si>
  <si>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</si>
  <si>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</si>
  <si>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</si>
  <si>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</si>
  <si>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</si>
  <si>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</si>
  <si>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</si>
  <si>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</si>
  <si>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</si>
  <si>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</si>
  <si>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</si>
  <si>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</si>
  <si>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</si>
  <si>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</si>
  <si>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</si>
  <si>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</si>
  <si>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</si>
  <si>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</si>
  <si>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</si>
  <si>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</si>
  <si>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</si>
  <si>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</si>
  <si>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</si>
  <si>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</si>
  <si>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</si>
  <si>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</si>
  <si>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</si>
  <si>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</si>
  <si>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</si>
  <si>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</si>
  <si>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</si>
  <si>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</si>
  <si>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</si>
  <si>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</si>
  <si>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</si>
  <si>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</si>
  <si>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</si>
  <si>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</si>
  <si>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</si>
  <si>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</si>
  <si>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</si>
  <si>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</si>
  <si>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</si>
  <si>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</si>
  <si>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</si>
  <si>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</si>
  <si>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</si>
  <si>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</si>
  <si>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</si>
  <si>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</si>
  <si>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</si>
  <si>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</si>
  <si>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</si>
  <si>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</si>
  <si>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</si>
  <si>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</si>
  <si>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</si>
  <si>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</si>
  <si>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</si>
  <si>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</si>
  <si>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</si>
  <si>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</si>
  <si>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</si>
  <si>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</si>
  <si>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</si>
  <si>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</si>
  <si>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</si>
  <si>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</si>
  <si>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</si>
  <si>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</si>
  <si>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</si>
  <si>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</si>
  <si>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</si>
  <si>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</si>
  <si>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</si>
  <si>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</si>
  <si>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</si>
  <si>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</si>
  <si>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</si>
  <si>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</si>
  <si>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</si>
  <si>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</si>
  <si>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</si>
  <si>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</si>
  <si>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</si>
  <si>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</si>
  <si>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</si>
  <si>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</si>
  <si>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</si>
  <si>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</si>
  <si>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</si>
  <si>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</si>
  <si>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</si>
  <si>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</si>
  <si>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</si>
  <si>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</si>
  <si>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</si>
  <si>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</si>
  <si>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</si>
  <si>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</si>
  <si>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</si>
  <si>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</si>
  <si>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</si>
  <si>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</si>
  <si>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</si>
  <si>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</si>
  <si>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</si>
  <si>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</si>
  <si>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</si>
  <si>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</si>
  <si>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</si>
  <si>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</si>
  <si>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</si>
  <si>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</si>
  <si>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</si>
  <si>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</si>
  <si>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</si>
  <si>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</si>
  <si>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</si>
  <si>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</si>
  <si>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</si>
  <si>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</si>
  <si>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</si>
  <si>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</si>
  <si>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</si>
  <si>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</si>
  <si>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</si>
  <si>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</si>
  <si>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</si>
  <si>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</si>
  <si>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</si>
  <si>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</si>
  <si>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</si>
  <si>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</si>
  <si>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</si>
  <si>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</si>
  <si>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</si>
  <si>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</si>
  <si>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</si>
  <si>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</si>
  <si>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</si>
  <si>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</si>
  <si>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</si>
  <si>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</si>
  <si>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</si>
  <si>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</si>
  <si>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</si>
  <si>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</si>
  <si>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</si>
  <si>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</si>
  <si>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</si>
  <si>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</si>
  <si>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</si>
  <si>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</si>
  <si>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</si>
  <si>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</si>
  <si>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</si>
  <si>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</si>
  <si>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</si>
  <si>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</si>
  <si>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</si>
  <si>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</si>
  <si>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</si>
  <si>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</si>
  <si>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</si>
  <si>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</si>
  <si>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</si>
  <si>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</si>
  <si>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</si>
  <si>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</si>
  <si>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</si>
  <si>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</si>
  <si>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</si>
  <si>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</si>
  <si>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</si>
  <si>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</si>
  <si>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</si>
  <si>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</si>
  <si>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</si>
  <si>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</si>
  <si>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</si>
  <si>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</si>
  <si>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</si>
  <si>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</si>
  <si>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</si>
  <si>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</si>
  <si>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</si>
  <si>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</si>
  <si>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</si>
  <si>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</si>
  <si>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</si>
  <si>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</si>
  <si>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</si>
  <si>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</si>
  <si>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</si>
  <si>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</si>
  <si>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</si>
  <si>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</si>
  <si>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</si>
  <si>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</si>
  <si>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</si>
  <si>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</si>
  <si>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</si>
  <si>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</si>
  <si>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</si>
  <si>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</si>
  <si>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</si>
  <si>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</si>
  <si>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</si>
  <si>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</si>
  <si>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</si>
  <si>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</si>
  <si>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</si>
  <si>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</si>
  <si>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</si>
  <si>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</si>
  <si>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</si>
  <si>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</si>
  <si>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</si>
  <si>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</si>
  <si>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</si>
  <si>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</si>
  <si>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</si>
  <si>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</si>
  <si>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</si>
  <si>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</si>
  <si>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</si>
  <si>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</si>
  <si>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</si>
  <si>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</si>
  <si>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</si>
  <si>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</si>
  <si>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</si>
  <si>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</si>
  <si>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</si>
  <si>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</si>
  <si>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</si>
  <si>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</si>
  <si>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</si>
  <si>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</si>
  <si>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</si>
  <si>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</si>
  <si>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</si>
  <si>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</si>
  <si>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</si>
  <si>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</si>
  <si>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</si>
  <si>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</si>
  <si>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</si>
  <si>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</si>
  <si>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</si>
  <si>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</si>
  <si>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</si>
  <si>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</si>
  <si>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</si>
  <si>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</si>
  <si>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</si>
  <si>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</si>
  <si>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</si>
  <si>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</si>
  <si>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</si>
  <si>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</si>
  <si>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</si>
  <si>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</si>
  <si>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</si>
  <si>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</si>
  <si>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</si>
  <si>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</si>
  <si>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</si>
  <si>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</si>
  <si>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</si>
  <si>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</si>
  <si>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</si>
  <si>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</si>
  <si>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</si>
  <si>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</si>
  <si>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</si>
  <si>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</si>
  <si>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</si>
  <si>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</si>
  <si>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</si>
  <si>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</si>
  <si>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</si>
  <si>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</si>
  <si>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</si>
  <si>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</si>
  <si>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</si>
  <si>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</si>
  <si>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</si>
  <si>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</si>
  <si>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</si>
  <si>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</si>
  <si>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</si>
  <si>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</si>
  <si>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</si>
  <si>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</si>
  <si>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</si>
  <si>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</si>
  <si>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</si>
  <si>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</si>
  <si>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</si>
  <si>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</si>
  <si>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</si>
  <si>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</si>
  <si>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</si>
  <si>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</si>
  <si>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</si>
  <si>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</si>
  <si>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</si>
  <si>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</si>
  <si>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</si>
  <si>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</si>
  <si>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</si>
  <si>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</si>
  <si>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</si>
  <si>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</si>
  <si>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</si>
  <si>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</si>
  <si>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</si>
  <si>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</si>
  <si>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</si>
  <si>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</si>
  <si>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</si>
  <si>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</si>
  <si>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</si>
  <si>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</si>
  <si>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</si>
  <si>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</si>
  <si>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</si>
  <si>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</si>
  <si>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</si>
  <si>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</si>
  <si>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</si>
  <si>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</si>
  <si>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</si>
  <si>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</si>
  <si>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</si>
  <si>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</si>
  <si>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</si>
  <si>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</si>
  <si>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</si>
  <si>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</si>
  <si>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</si>
  <si>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</si>
  <si>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</si>
  <si>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</si>
  <si>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</si>
  <si>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</si>
  <si>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</si>
  <si>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</si>
  <si>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</si>
  <si>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</si>
  <si>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</si>
  <si>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</si>
  <si>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</si>
  <si>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</si>
  <si>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</si>
  <si>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</si>
  <si>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</si>
  <si>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</si>
  <si>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</si>
  <si>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</si>
  <si>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</si>
  <si>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</si>
  <si>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</si>
  <si>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</si>
  <si>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</si>
  <si>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</si>
  <si>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</si>
  <si>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</si>
  <si>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</si>
  <si>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</si>
  <si>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</si>
  <si>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</si>
  <si>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</si>
  <si>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</si>
  <si>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</si>
  <si>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</si>
  <si>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</si>
  <si>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</si>
  <si>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</si>
  <si>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</si>
  <si>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</si>
  <si>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</si>
  <si>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</si>
  <si>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</si>
  <si>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</si>
  <si>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</si>
  <si>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</si>
  <si>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</si>
  <si>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</si>
  <si>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</si>
  <si>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</si>
  <si>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</si>
  <si>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</si>
  <si>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</si>
  <si>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</si>
  <si>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</si>
  <si>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</si>
  <si>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</si>
  <si>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</si>
  <si>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</si>
  <si>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</si>
  <si>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</si>
  <si>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</si>
  <si>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</si>
  <si>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</si>
  <si>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</si>
  <si>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</si>
  <si>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</si>
  <si>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</si>
  <si>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</si>
  <si>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</si>
  <si>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</si>
  <si>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</si>
  <si>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</si>
  <si>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</si>
  <si>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</si>
  <si>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</si>
  <si>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</si>
  <si>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</si>
  <si>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</si>
  <si>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</si>
  <si>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</si>
  <si>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</si>
  <si>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</si>
  <si>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</si>
  <si>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</si>
  <si>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</si>
  <si>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</si>
  <si>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</si>
  <si>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</si>
  <si>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</si>
  <si>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</si>
  <si>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</si>
  <si>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</si>
  <si>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</si>
  <si>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</si>
  <si>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</si>
  <si>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</si>
  <si>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</si>
  <si>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</si>
  <si>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</si>
  <si>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</si>
  <si>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</si>
  <si>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</si>
  <si>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</si>
  <si>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</si>
  <si>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</si>
  <si>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</si>
  <si>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</si>
  <si>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</si>
  <si>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</si>
  <si>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</si>
  <si>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</si>
  <si>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</si>
  <si>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</si>
  <si>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</si>
  <si>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</si>
  <si>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</si>
  <si>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</si>
  <si>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</si>
  <si>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</si>
  <si>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</si>
  <si>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</si>
  <si>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</si>
  <si>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</si>
  <si>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</si>
  <si>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</si>
  <si>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</si>
  <si>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</si>
  <si>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</si>
  <si>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</si>
  <si>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</si>
  <si>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</si>
  <si>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</si>
  <si>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</si>
  <si>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</si>
  <si>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</si>
  <si>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</si>
  <si>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</si>
  <si>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</si>
  <si>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</si>
  <si>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</si>
  <si>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</si>
  <si>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</si>
  <si>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</si>
  <si>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</si>
  <si>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</si>
  <si>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</si>
  <si>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</si>
  <si>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</si>
  <si>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</si>
  <si>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</si>
  <si>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</si>
  <si>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</si>
  <si>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</si>
  <si>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</si>
  <si>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</si>
  <si>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</si>
  <si>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</si>
  <si>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</si>
  <si>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</si>
  <si>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</si>
  <si>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</si>
  <si>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</si>
  <si>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</si>
  <si>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</si>
  <si>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</si>
  <si>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</si>
  <si>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</si>
  <si>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</si>
  <si>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</si>
  <si>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</si>
  <si>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</si>
  <si>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</si>
  <si>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</si>
  <si>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</si>
  <si>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</si>
  <si>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</si>
  <si>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</si>
  <si>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</si>
  <si>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</si>
  <si>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</si>
  <si>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</si>
  <si>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</si>
  <si>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</si>
  <si>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</si>
  <si>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</si>
  <si>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</si>
  <si>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</si>
  <si>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</si>
  <si>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</si>
  <si>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</si>
  <si>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</si>
  <si>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</si>
  <si>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</si>
  <si>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</si>
  <si>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</si>
  <si>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</si>
  <si>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</si>
  <si>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</si>
  <si>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</si>
  <si>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</si>
  <si>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</si>
  <si>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</si>
  <si>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</si>
  <si>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</si>
  <si>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</si>
  <si>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</si>
  <si>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</si>
  <si>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</si>
  <si>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</si>
  <si>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</si>
  <si>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</si>
  <si>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</si>
  <si>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</si>
  <si>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</si>
  <si>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</si>
  <si>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</si>
  <si>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</si>
  <si>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</si>
  <si>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</si>
  <si>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</si>
  <si>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</si>
  <si>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</si>
  <si>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</si>
  <si>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</si>
  <si>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</si>
  <si>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</si>
  <si>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</si>
  <si>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</si>
  <si>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</si>
  <si>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</si>
  <si>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</si>
  <si>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</si>
  <si>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</si>
  <si>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</si>
  <si>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</si>
  <si>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</si>
  <si>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</si>
  <si>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</si>
  <si>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</si>
  <si>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</si>
  <si>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</si>
  <si>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</si>
  <si>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</si>
  <si>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</si>
  <si>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</si>
  <si>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</si>
  <si>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</si>
  <si>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</si>
  <si>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</si>
  <si>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</si>
  <si>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</si>
  <si>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</si>
  <si>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</si>
  <si>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</si>
  <si>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</si>
  <si>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</si>
  <si>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</si>
  <si>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</si>
  <si>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</si>
  <si>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</si>
  <si>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</si>
  <si>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</si>
  <si>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</si>
  <si>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</si>
  <si>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</si>
  <si>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</si>
  <si>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</si>
  <si>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</si>
  <si>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</si>
  <si>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</si>
  <si>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</si>
  <si>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</si>
  <si>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</si>
  <si>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</si>
  <si>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</si>
  <si>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</si>
  <si>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</si>
  <si>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</si>
  <si>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</si>
  <si>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</si>
  <si>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</si>
  <si>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</si>
  <si>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</si>
  <si>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</si>
  <si>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</si>
  <si>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</si>
  <si>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</si>
  <si>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</si>
  <si>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</si>
  <si>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</si>
  <si>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</si>
  <si>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</si>
  <si>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</si>
  <si>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</si>
  <si>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</si>
  <si>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</si>
  <si>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</si>
  <si>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</si>
  <si>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</si>
  <si>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</si>
  <si>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</si>
  <si>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</si>
  <si>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</si>
  <si>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</si>
  <si>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</si>
  <si>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</si>
  <si>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</si>
  <si>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</si>
  <si>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</si>
  <si>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</si>
  <si>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</si>
  <si>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</si>
  <si>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</si>
  <si>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</si>
  <si>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</si>
  <si>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</si>
  <si>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</si>
  <si>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</si>
  <si>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</si>
  <si>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</si>
  <si>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</si>
  <si>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</si>
  <si>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</si>
  <si>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</si>
  <si>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</si>
  <si>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</si>
  <si>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</si>
  <si>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</si>
  <si>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</si>
  <si>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</si>
  <si>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</si>
  <si>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</si>
  <si>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</si>
  <si>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</si>
  <si>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</si>
  <si>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</si>
  <si>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</si>
  <si>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</si>
  <si>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</si>
  <si>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</si>
  <si>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</si>
  <si>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</si>
  <si>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</si>
  <si>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</si>
  <si>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</si>
  <si>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</si>
  <si>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</si>
  <si>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</si>
  <si>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</si>
  <si>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</si>
  <si>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</si>
  <si>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</si>
  <si>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</si>
  <si>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</si>
  <si>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</si>
  <si>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</si>
  <si>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</si>
  <si>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</si>
  <si>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</si>
  <si>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</si>
  <si>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</si>
  <si>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</si>
  <si>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</si>
  <si>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</si>
  <si>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</si>
  <si>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</si>
  <si>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</si>
  <si>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</si>
  <si>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</si>
  <si>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</si>
  <si>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</si>
  <si>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</si>
  <si>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</si>
  <si>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</si>
  <si>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</si>
  <si>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</si>
  <si>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</si>
  <si>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</si>
  <si>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</si>
  <si>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</si>
  <si>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</si>
  <si>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</si>
  <si>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</si>
  <si>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</si>
  <si>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</si>
  <si>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</si>
  <si>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</si>
  <si>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</si>
  <si>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</si>
  <si>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</si>
  <si>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</si>
  <si>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</si>
  <si>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</si>
  <si>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</si>
  <si>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</si>
  <si>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</si>
  <si>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</si>
  <si>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</si>
  <si>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</si>
  <si>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</si>
  <si>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</si>
  <si>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</si>
  <si>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</si>
  <si>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</si>
  <si>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</si>
  <si>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</si>
  <si>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</si>
  <si>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</si>
  <si>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</si>
  <si>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</si>
  <si>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</si>
  <si>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</si>
  <si>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</si>
  <si>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</si>
  <si>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</si>
  <si>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</si>
  <si>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</si>
  <si>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</si>
  <si>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</si>
  <si>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</si>
  <si>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</si>
  <si>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</si>
  <si>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</si>
  <si>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</si>
  <si>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</si>
  <si>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</si>
  <si>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</si>
  <si>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</si>
  <si>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</si>
  <si>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</si>
  <si>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</si>
  <si>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</si>
  <si>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</si>
  <si>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</si>
  <si>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</si>
  <si>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</si>
  <si>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</si>
  <si>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</si>
  <si>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</si>
  <si>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</si>
  <si>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</si>
  <si>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</si>
  <si>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</si>
  <si>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</si>
  <si>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</si>
  <si>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</si>
  <si>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</si>
  <si>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</si>
  <si>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</si>
  <si>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</si>
  <si>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</si>
  <si>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</si>
  <si>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</si>
  <si>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</si>
  <si>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</si>
  <si>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</si>
  <si>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</si>
  <si>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</si>
  <si>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</si>
  <si>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</si>
  <si>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</si>
  <si>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</si>
  <si>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</si>
  <si>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</si>
  <si>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</si>
  <si>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</si>
  <si>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</si>
  <si>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</si>
  <si>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</si>
  <si>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</si>
  <si>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</si>
  <si>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</si>
  <si>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</si>
  <si>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</si>
  <si>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</si>
  <si>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</si>
  <si>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</si>
  <si>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</si>
  <si>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</si>
  <si>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</si>
  <si>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</si>
  <si>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</si>
  <si>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</si>
  <si>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</si>
  <si>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</si>
  <si>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</si>
  <si>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</si>
  <si>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</si>
  <si>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</si>
  <si>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</si>
  <si>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</si>
  <si>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</si>
  <si>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</si>
  <si>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</si>
  <si>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</si>
  <si>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</si>
  <si>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</si>
  <si>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</si>
  <si>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</si>
  <si>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</si>
  <si>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</si>
  <si>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</si>
  <si>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</si>
  <si>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</si>
  <si>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</si>
  <si>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</si>
  <si>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</si>
  <si>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</si>
  <si>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</si>
  <si>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</si>
  <si>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</si>
  <si>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</si>
  <si>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</si>
  <si>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</si>
  <si>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</si>
  <si>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</si>
  <si>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</si>
  <si>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</si>
  <si>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</si>
  <si>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</si>
  <si>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</si>
  <si>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</si>
  <si>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</si>
  <si>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</si>
  <si>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</si>
  <si>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</si>
  <si>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</si>
  <si>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</si>
  <si>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</si>
  <si>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</si>
  <si>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</si>
  <si>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</si>
  <si>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</si>
  <si>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</si>
  <si>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</si>
  <si>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</si>
  <si>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</si>
  <si>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</si>
  <si>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</si>
  <si>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</si>
  <si>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</si>
  <si>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</si>
  <si>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</si>
  <si>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</si>
  <si>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</si>
  <si>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</si>
  <si>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</si>
  <si>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</si>
  <si>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</si>
  <si>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</si>
  <si>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</si>
  <si>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</si>
  <si>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</si>
  <si>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</si>
  <si>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</si>
  <si>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</si>
  <si>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</si>
  <si>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</si>
  <si>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</si>
  <si>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</si>
  <si>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</si>
  <si>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</si>
  <si>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</si>
  <si>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</si>
  <si>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</si>
  <si>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</si>
  <si>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</si>
  <si>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</si>
  <si>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</si>
  <si>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</si>
  <si>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</si>
  <si>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</si>
  <si>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</si>
  <si>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</si>
  <si>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</si>
  <si>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</si>
  <si>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</si>
  <si>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</si>
  <si>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</si>
  <si>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</si>
  <si>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</si>
  <si>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</si>
  <si>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</si>
  <si>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</si>
  <si>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</si>
  <si>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</si>
  <si>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</si>
  <si>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</si>
  <si>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</si>
  <si>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</si>
  <si>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</si>
  <si>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</si>
  <si>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</si>
  <si>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</si>
  <si>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</si>
  <si>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</si>
  <si>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</si>
  <si>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</si>
  <si>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</si>
  <si>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</si>
  <si>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</si>
  <si>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</si>
  <si>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</si>
  <si>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</si>
  <si>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</si>
  <si>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</si>
  <si>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</si>
  <si>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</si>
  <si>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</si>
  <si>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</si>
  <si>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</si>
  <si>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</si>
  <si>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</si>
  <si>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</si>
  <si>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</si>
  <si>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</si>
  <si>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</si>
  <si>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</si>
  <si>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</si>
  <si>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</si>
  <si>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</si>
  <si>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</si>
  <si>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</si>
  <si>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</si>
  <si>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</si>
  <si>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</si>
  <si>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</si>
  <si>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</si>
  <si>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</si>
  <si>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</si>
  <si>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</si>
  <si>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</si>
  <si>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</si>
  <si>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</si>
  <si>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</si>
  <si>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</si>
  <si>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</si>
  <si>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</si>
  <si>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</si>
  <si>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</si>
  <si>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</si>
  <si>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</si>
  <si>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</si>
  <si>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</si>
  <si>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</si>
  <si>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</si>
  <si>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</si>
  <si>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</si>
  <si>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</si>
  <si>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</si>
  <si>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</si>
  <si>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</si>
  <si>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</si>
  <si>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</si>
  <si>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</si>
  <si>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</si>
  <si>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</si>
  <si>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</si>
  <si>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</si>
  <si>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</si>
  <si>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</si>
  <si>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</si>
  <si>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</si>
  <si>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</si>
  <si>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</si>
  <si>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</si>
  <si>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</si>
  <si>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</si>
  <si>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</si>
  <si>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</si>
  <si>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</si>
  <si>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</si>
  <si>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</si>
  <si>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</si>
  <si>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</si>
  <si>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</si>
  <si>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</si>
  <si>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</si>
  <si>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</si>
  <si>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</si>
  <si>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</si>
  <si>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</si>
  <si>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</si>
  <si>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</si>
  <si>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</si>
  <si>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</si>
  <si>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</si>
  <si>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</si>
  <si>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</si>
  <si>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</si>
  <si>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</si>
  <si>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</si>
  <si>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</si>
  <si>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</si>
  <si>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</si>
  <si>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</si>
  <si>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</si>
  <si>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</si>
  <si>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</si>
  <si>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</si>
  <si>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</si>
  <si>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</si>
  <si>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</si>
  <si>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</si>
  <si>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</si>
  <si>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</si>
  <si>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</si>
  <si>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</si>
  <si>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</si>
  <si>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</si>
  <si>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</si>
  <si>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</si>
  <si>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</si>
  <si>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</si>
  <si>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</si>
  <si>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</si>
  <si>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</si>
  <si>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</si>
  <si>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</si>
  <si>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</si>
  <si>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</si>
  <si>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</si>
  <si>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</si>
  <si>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</si>
  <si>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</si>
  <si>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</si>
  <si>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</si>
  <si>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</si>
  <si>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</si>
  <si>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</si>
  <si>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</si>
  <si>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</si>
  <si>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</si>
  <si>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</si>
  <si>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</si>
  <si>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</si>
  <si>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</si>
  <si>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</si>
  <si>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</si>
  <si>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</si>
  <si>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</si>
  <si>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</si>
  <si>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</si>
  <si>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</si>
  <si>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</si>
  <si>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</si>
  <si>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</si>
  <si>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</si>
  <si>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</si>
  <si>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</si>
  <si>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</si>
  <si>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</si>
  <si>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</si>
  <si>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</si>
  <si>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</si>
  <si>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</si>
  <si>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</si>
  <si>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</si>
  <si>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</si>
  <si>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</si>
  <si>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</si>
  <si>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</si>
  <si>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</si>
  <si>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</si>
  <si>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</si>
  <si>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</si>
  <si>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</si>
  <si>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</si>
  <si>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</si>
  <si>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</si>
  <si>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</si>
  <si>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</si>
  <si>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</si>
  <si>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</si>
  <si>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</si>
  <si>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</si>
  <si>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</si>
  <si>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</si>
  <si>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</si>
  <si>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</si>
  <si>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</si>
  <si>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</si>
  <si>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</si>
  <si>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</si>
  <si>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</si>
  <si>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</si>
  <si>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</si>
  <si>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</si>
  <si>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</si>
  <si>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</si>
  <si>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</si>
  <si>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</si>
  <si>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</si>
  <si>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</si>
  <si>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</si>
  <si>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</si>
  <si>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</si>
  <si>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</si>
  <si>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</si>
  <si>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</si>
  <si>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</si>
  <si>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</si>
  <si>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</si>
  <si>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</si>
  <si>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</si>
  <si>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</si>
  <si>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</si>
  <si>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</si>
  <si>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</si>
  <si>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</si>
  <si>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</si>
  <si>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</si>
  <si>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</si>
  <si>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</si>
  <si>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</si>
  <si>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</si>
  <si>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</si>
  <si>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</si>
  <si>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</si>
  <si>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</si>
  <si>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</si>
  <si>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</si>
  <si>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</si>
  <si>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</si>
  <si>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</si>
  <si>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</si>
  <si>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</si>
  <si>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</si>
  <si>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</si>
  <si>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</si>
  <si>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</si>
  <si>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</si>
  <si>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</si>
  <si>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</si>
  <si>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</si>
  <si>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</si>
  <si>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</si>
  <si>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</si>
  <si>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</si>
  <si>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</si>
  <si>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</si>
  <si>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</si>
  <si>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</si>
  <si>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</si>
  <si>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</si>
  <si>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</si>
  <si>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</si>
  <si>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</si>
  <si>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</si>
  <si>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</si>
  <si>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</si>
  <si>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</si>
  <si>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</si>
  <si>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</si>
  <si>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</si>
  <si>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</si>
  <si>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</si>
  <si>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</si>
  <si>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</si>
  <si>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</si>
  <si>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</si>
  <si>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</si>
  <si>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</si>
  <si>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</si>
  <si>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</si>
  <si>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</si>
  <si>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</si>
  <si>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</si>
  <si>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</si>
  <si>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</si>
  <si>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</si>
  <si>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</si>
  <si>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</si>
  <si>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</si>
  <si>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</si>
  <si>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</si>
  <si>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</si>
  <si>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</si>
  <si>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</si>
  <si>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</si>
  <si>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</si>
  <si>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</si>
  <si>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</si>
  <si>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</si>
  <si>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</si>
  <si>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</si>
  <si>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</si>
  <si>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</si>
  <si>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</si>
  <si>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</si>
  <si>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</si>
  <si>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</si>
  <si>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</si>
  <si>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</si>
  <si>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</si>
  <si>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</si>
  <si>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</si>
  <si>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</si>
  <si>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</si>
  <si>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</si>
  <si>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</si>
  <si>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</si>
  <si>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</si>
  <si>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</si>
  <si>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</si>
  <si>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</si>
  <si>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</si>
  <si>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</si>
  <si>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</si>
  <si>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</si>
  <si>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</si>
  <si>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</si>
  <si>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</si>
  <si>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</si>
  <si>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</si>
  <si>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</si>
  <si>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</si>
  <si>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</si>
  <si>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</si>
  <si>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</si>
  <si>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</si>
  <si>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</si>
  <si>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</si>
  <si>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</si>
  <si>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</si>
  <si>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</si>
  <si>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</si>
  <si>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</si>
  <si>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</si>
  <si>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</si>
  <si>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</si>
  <si>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</si>
  <si>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</si>
  <si>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</si>
  <si>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</si>
  <si>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</si>
  <si>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</si>
  <si>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</si>
  <si>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</si>
  <si>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</si>
  <si>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</si>
  <si>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</si>
  <si>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</si>
  <si>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</si>
  <si>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</si>
  <si>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</si>
  <si>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</si>
  <si>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</si>
  <si>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</si>
  <si>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</si>
  <si>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</si>
  <si>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</si>
  <si>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</si>
  <si>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</si>
  <si>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</si>
  <si>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</si>
  <si>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</si>
  <si>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</si>
  <si>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</si>
  <si>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</si>
  <si>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</si>
  <si>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</si>
  <si>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</si>
  <si>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</si>
  <si>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</si>
  <si>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</si>
  <si>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</si>
  <si>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</si>
  <si>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</si>
  <si>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</si>
  <si>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</si>
  <si>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</si>
  <si>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</si>
  <si>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</si>
  <si>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</si>
  <si>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</si>
  <si>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</si>
  <si>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</si>
  <si>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</si>
  <si>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</si>
  <si>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</si>
  <si>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</si>
  <si>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</si>
  <si>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</si>
  <si>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</si>
  <si>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</si>
  <si>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</si>
  <si>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</si>
  <si>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</si>
  <si>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</si>
  <si>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</si>
  <si>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</si>
  <si>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</si>
  <si>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</si>
  <si>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</si>
  <si>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</si>
  <si>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</si>
  <si>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</si>
  <si>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</si>
  <si>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</si>
  <si>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</si>
  <si>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</si>
  <si>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</si>
  <si>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</si>
  <si>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</si>
  <si>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</si>
  <si>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</si>
  <si>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</si>
  <si>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</si>
  <si>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</si>
  <si>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</si>
  <si>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</si>
  <si>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</si>
  <si>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</si>
  <si>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</si>
  <si>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</si>
  <si>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</si>
  <si>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</si>
  <si>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</si>
  <si>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</si>
  <si>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</si>
  <si>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</si>
  <si>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</si>
  <si>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</si>
  <si>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</si>
  <si>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</si>
  <si>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</si>
  <si>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</si>
  <si>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</si>
  <si>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</si>
  <si>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</si>
  <si>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</si>
  <si>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</si>
  <si>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</si>
  <si>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</si>
  <si>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</si>
  <si>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</si>
  <si>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</si>
  <si>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</si>
  <si>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</si>
  <si>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</si>
  <si>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</si>
  <si>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</si>
  <si>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</si>
  <si>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</si>
  <si>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</si>
  <si>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</si>
  <si>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</si>
  <si>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</si>
  <si>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</si>
  <si>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</si>
  <si>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</si>
  <si>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</si>
  <si>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</si>
  <si>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</si>
  <si>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</si>
  <si>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</si>
  <si>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</si>
  <si>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</si>
  <si>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</si>
  <si>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</si>
  <si>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</si>
  <si>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</si>
  <si>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</si>
  <si>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</si>
  <si>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</si>
  <si>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</si>
  <si>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</si>
  <si>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</si>
  <si>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</si>
  <si>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</si>
  <si>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</si>
  <si>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</si>
  <si>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</si>
  <si>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</si>
  <si>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</si>
  <si>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</si>
  <si>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</si>
  <si>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</si>
  <si>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</si>
  <si>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</si>
  <si>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</si>
  <si>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</si>
  <si>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</si>
  <si>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</si>
  <si>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</si>
  <si>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</si>
  <si>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</si>
  <si>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</si>
  <si>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</si>
  <si>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</si>
  <si>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</si>
  <si>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</si>
  <si>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</si>
  <si>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</si>
  <si>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</si>
  <si>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</si>
  <si>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</si>
  <si>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</si>
  <si>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</si>
  <si>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</si>
  <si>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</si>
  <si>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</si>
  <si>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</si>
  <si>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</si>
  <si>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</si>
  <si>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</si>
  <si>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</si>
  <si>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</si>
  <si>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</si>
  <si>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</si>
  <si>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</si>
  <si>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</si>
  <si>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</si>
  <si>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</si>
  <si>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</si>
  <si>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</si>
  <si>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</si>
  <si>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</si>
  <si>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</si>
  <si>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</si>
  <si>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</si>
  <si>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</si>
  <si>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</si>
  <si>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</si>
  <si>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</si>
  <si>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</si>
  <si>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</si>
  <si>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</si>
  <si>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</si>
  <si>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</si>
  <si>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</si>
  <si>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</si>
  <si>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</si>
  <si>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</si>
  <si>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</si>
  <si>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</si>
  <si>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</si>
  <si>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</si>
  <si>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</si>
  <si>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</si>
  <si>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</si>
  <si>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</si>
  <si>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</si>
  <si>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</si>
  <si>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</si>
  <si>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</si>
  <si>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</si>
  <si>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</si>
  <si>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</si>
  <si>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</si>
  <si>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</si>
  <si>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</si>
  <si>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</si>
  <si>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</si>
  <si>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</si>
  <si>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</si>
  <si>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</si>
  <si>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</si>
  <si>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</si>
  <si>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</si>
  <si>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</si>
  <si>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</si>
  <si>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</si>
  <si>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</si>
  <si>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</si>
  <si>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</si>
  <si>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</si>
  <si>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</si>
  <si>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</si>
  <si>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</si>
  <si>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</si>
  <si>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</si>
  <si>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</si>
  <si>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</si>
  <si>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</si>
  <si>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</si>
  <si>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</si>
  <si>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</si>
  <si>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</si>
  <si>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</si>
  <si>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</si>
  <si>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</si>
  <si>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</si>
  <si>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</si>
  <si>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</si>
  <si>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</si>
  <si>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</si>
  <si>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</si>
  <si>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</si>
  <si>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</si>
  <si>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</si>
  <si>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</si>
  <si>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</si>
  <si>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</si>
  <si>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</si>
  <si>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</si>
  <si>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</si>
  <si>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</si>
  <si>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</si>
  <si>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</si>
  <si>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</si>
  <si>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</si>
  <si>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</si>
  <si>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</si>
  <si>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</si>
  <si>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</si>
  <si>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</si>
  <si>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</si>
  <si>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</si>
  <si>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</si>
  <si>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</si>
  <si>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</si>
  <si>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</si>
  <si>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</si>
  <si>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</si>
  <si>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</si>
  <si>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</si>
  <si>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</si>
  <si>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</si>
  <si>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</si>
  <si>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</si>
  <si>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</si>
  <si>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</si>
  <si>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</si>
  <si>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</si>
  <si>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</si>
  <si>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</si>
  <si>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</si>
  <si>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</si>
  <si>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</si>
  <si>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</si>
  <si>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</si>
  <si>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</si>
  <si>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</si>
  <si>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</si>
  <si>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</si>
  <si>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</si>
  <si>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</si>
  <si>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</si>
  <si>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</si>
  <si>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</si>
  <si>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</si>
  <si>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</si>
  <si>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</si>
  <si>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</si>
  <si>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</si>
  <si>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</si>
  <si>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</si>
  <si>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</si>
  <si>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</si>
  <si>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</si>
  <si>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</si>
  <si>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</si>
  <si>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</si>
  <si>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</si>
  <si>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</si>
  <si>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</si>
  <si>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</si>
  <si>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</si>
  <si>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</si>
  <si>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</si>
  <si>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</si>
  <si>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</si>
  <si>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</si>
  <si>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</si>
  <si>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</si>
  <si>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</si>
  <si>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</si>
  <si>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</si>
  <si>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</si>
  <si>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</si>
  <si>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</si>
  <si>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</si>
  <si>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</si>
  <si>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</si>
  <si>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</si>
  <si>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</si>
  <si>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</si>
  <si>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</si>
  <si>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</si>
  <si>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</si>
  <si>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</si>
  <si>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</si>
  <si>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</si>
  <si>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</si>
  <si>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</si>
  <si>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</si>
  <si>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</si>
  <si>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</si>
  <si>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</si>
  <si>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</si>
  <si>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</si>
  <si>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</si>
  <si>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</si>
  <si>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</si>
  <si>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</si>
  <si>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</si>
  <si>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</si>
  <si>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</si>
  <si>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</si>
  <si>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</si>
  <si>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</si>
  <si>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</si>
  <si>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</si>
  <si>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</si>
  <si>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</si>
  <si>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</si>
  <si>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</si>
  <si>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</si>
  <si>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</si>
  <si>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</si>
  <si>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</si>
  <si>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</si>
  <si>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</si>
  <si>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</si>
  <si>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</si>
  <si>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</si>
  <si>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</si>
  <si>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</si>
  <si>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</si>
  <si>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</si>
  <si>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</si>
  <si>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</si>
  <si>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</si>
  <si>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</si>
  <si>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</si>
  <si>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</si>
  <si>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</si>
  <si>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</si>
  <si>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</si>
  <si>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</si>
  <si>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</si>
  <si>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</si>
  <si>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</si>
  <si>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</si>
  <si>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</si>
  <si>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</si>
  <si>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</si>
  <si>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</si>
  <si>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</si>
  <si>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</si>
  <si>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</si>
  <si>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</si>
  <si>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</si>
  <si>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</si>
  <si>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</si>
  <si>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</si>
  <si>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</si>
  <si>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</si>
  <si>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</si>
  <si>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</si>
  <si>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</si>
  <si>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</si>
  <si>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</si>
  <si>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</si>
  <si>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</si>
  <si>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</si>
  <si>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</si>
  <si>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</si>
  <si>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</si>
  <si>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</si>
  <si>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</si>
  <si>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</si>
  <si>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</si>
  <si>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</si>
  <si>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</si>
  <si>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</si>
  <si>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</si>
  <si>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</si>
  <si>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</si>
  <si>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</si>
  <si>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</si>
  <si>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</si>
  <si>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</si>
  <si>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</si>
  <si>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</si>
  <si>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</si>
  <si>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</si>
  <si>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</si>
  <si>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</si>
  <si>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</si>
  <si>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</si>
  <si>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</si>
  <si>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</si>
  <si>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</si>
  <si>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</si>
  <si>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</si>
  <si>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</si>
  <si>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</si>
  <si>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</si>
  <si>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</si>
  <si>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</si>
  <si>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</si>
  <si>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</si>
  <si>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</si>
  <si>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</si>
  <si>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</si>
  <si>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</si>
  <si>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</si>
  <si>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</si>
  <si>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</si>
  <si>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</si>
  <si>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</si>
  <si>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</si>
  <si>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</si>
  <si>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</si>
  <si>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</si>
  <si>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</si>
  <si>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</si>
  <si>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</si>
  <si>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</si>
  <si>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</si>
  <si>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</si>
  <si>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</si>
  <si>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</si>
  <si>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</si>
  <si>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</si>
  <si>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</si>
  <si>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</si>
  <si>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</si>
  <si>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</si>
  <si>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</si>
  <si>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</si>
  <si>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</si>
  <si>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</si>
  <si>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</si>
  <si>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</si>
  <si>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</si>
  <si>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</si>
  <si>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</si>
  <si>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</si>
  <si>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</si>
  <si>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</si>
  <si>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</si>
  <si>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</si>
  <si>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</si>
  <si>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</si>
  <si>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</si>
  <si>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</si>
  <si>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</si>
  <si>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</si>
  <si>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</si>
  <si>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</si>
  <si>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</si>
  <si>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</si>
  <si>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</si>
  <si>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</si>
  <si>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</si>
  <si>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</si>
  <si>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</si>
  <si>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</si>
  <si>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</si>
  <si>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</si>
  <si>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</si>
  <si>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</si>
  <si>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</si>
  <si>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</si>
  <si>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</si>
  <si>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</si>
  <si>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</si>
  <si>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</si>
  <si>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</si>
  <si>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</si>
  <si>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</si>
  <si>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</si>
  <si>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</si>
  <si>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</si>
  <si>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</si>
  <si>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</si>
  <si>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</si>
  <si>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</si>
  <si>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</si>
  <si>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</si>
  <si>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</si>
  <si>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</si>
  <si>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</si>
  <si>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</si>
  <si>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</si>
  <si>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</si>
  <si>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</si>
  <si>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</si>
  <si>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</si>
  <si>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</si>
  <si>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</si>
  <si>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</si>
  <si>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</si>
  <si>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</si>
  <si>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</si>
  <si>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</si>
  <si>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</si>
  <si>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</si>
  <si>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</si>
  <si>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</si>
  <si>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</si>
  <si>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</si>
  <si>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</si>
  <si>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</si>
  <si>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</si>
  <si>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</si>
  <si>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</si>
  <si>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</si>
  <si>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</si>
  <si>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</si>
  <si>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</si>
  <si>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</si>
  <si>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</si>
  <si>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</si>
  <si>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</si>
  <si>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</si>
  <si>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</si>
  <si>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</si>
  <si>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</si>
  <si>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</si>
  <si>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</si>
  <si>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</si>
  <si>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</si>
  <si>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</si>
  <si>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</si>
  <si>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</si>
  <si>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</si>
  <si>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</si>
  <si>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</si>
  <si>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</si>
  <si>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</si>
  <si>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</si>
  <si>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</si>
  <si>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</si>
  <si>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</si>
  <si>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</si>
  <si>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</si>
  <si>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</si>
  <si>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</si>
  <si>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</si>
  <si>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</si>
  <si>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</si>
  <si>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</si>
  <si>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</si>
  <si>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</si>
  <si>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</si>
  <si>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</si>
  <si>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</si>
  <si>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</si>
  <si>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</si>
  <si>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</si>
  <si>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</si>
  <si>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</si>
  <si>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</si>
  <si>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</si>
  <si>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</si>
  <si>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</si>
  <si>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</si>
  <si>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</si>
  <si>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</si>
  <si>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</si>
  <si>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</si>
  <si>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</si>
  <si>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</si>
  <si>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</si>
  <si>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</si>
  <si>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</si>
  <si>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</si>
  <si>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</si>
  <si>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</si>
  <si>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</si>
  <si>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</si>
  <si>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</si>
  <si>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</si>
  <si>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</si>
  <si>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</si>
  <si>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</si>
  <si>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</si>
  <si>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</si>
  <si>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</si>
  <si>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</si>
  <si>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</si>
  <si>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</si>
  <si>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</si>
  <si>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</si>
  <si>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</si>
  <si>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</si>
  <si>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</si>
  <si>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</si>
  <si>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</si>
  <si>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</si>
  <si>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</si>
  <si>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</si>
  <si>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</si>
  <si>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</si>
  <si>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</si>
  <si>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</si>
  <si>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</si>
  <si>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</si>
  <si>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</si>
  <si>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</si>
  <si>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</si>
  <si>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</si>
  <si>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</si>
  <si>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</si>
  <si>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</si>
  <si>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</si>
  <si>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</si>
  <si>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</si>
  <si>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</si>
  <si>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</si>
  <si>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</si>
  <si>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</si>
  <si>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</si>
  <si>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</si>
  <si>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</si>
  <si>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</si>
  <si>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</si>
  <si>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</si>
  <si>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</si>
  <si>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</si>
  <si>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</si>
  <si>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</si>
  <si>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</si>
  <si>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</si>
  <si>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</si>
  <si>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</si>
  <si>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</si>
  <si>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</si>
  <si>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</si>
  <si>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</si>
  <si>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</si>
  <si>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</si>
  <si>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</si>
  <si>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</si>
  <si>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</si>
  <si>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</si>
  <si>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</si>
  <si>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</si>
  <si>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</si>
  <si>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</si>
  <si>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</si>
  <si>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</si>
  <si>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</si>
  <si>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</si>
  <si>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</si>
  <si>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</si>
  <si>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</si>
  <si>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</si>
  <si>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</si>
  <si>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</si>
  <si>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</si>
  <si>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</si>
  <si>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</si>
  <si>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</si>
  <si>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</si>
  <si>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</si>
  <si>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</si>
  <si>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</si>
  <si>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</si>
  <si>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</si>
  <si>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</si>
  <si>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</si>
  <si>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</si>
  <si>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</si>
  <si>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</si>
  <si>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</si>
  <si>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</si>
  <si>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</si>
  <si>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</si>
  <si>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</si>
  <si>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</si>
  <si>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</si>
  <si>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</si>
  <si>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</si>
  <si>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</si>
  <si>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</si>
  <si>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</si>
  <si>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</si>
  <si>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</si>
  <si>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</si>
  <si>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</si>
  <si>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</si>
  <si>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</si>
  <si>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</si>
  <si>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</si>
  <si>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</si>
  <si>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</si>
  <si>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</si>
  <si>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</si>
  <si>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</si>
  <si>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</si>
  <si>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</si>
  <si>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</si>
  <si>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</si>
  <si>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</si>
  <si>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</si>
  <si>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</si>
  <si>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</si>
  <si>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</si>
  <si>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</si>
  <si>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</si>
  <si>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</si>
  <si>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</si>
  <si>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</si>
  <si>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</si>
  <si>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</si>
  <si>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</si>
  <si>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</si>
  <si>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</si>
  <si>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</si>
  <si>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</si>
  <si>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</si>
  <si>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</si>
  <si>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</si>
  <si>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</si>
  <si>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</si>
  <si>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</si>
  <si>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</si>
  <si>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</si>
  <si>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</si>
  <si>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</si>
  <si>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</si>
  <si>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</si>
  <si>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</si>
  <si>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</si>
  <si>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</si>
  <si>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</si>
  <si>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</si>
  <si>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</si>
  <si>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</si>
  <si>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</si>
  <si>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</si>
  <si>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</si>
  <si>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</si>
  <si>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</si>
  <si>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</si>
  <si>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</si>
  <si>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</si>
  <si>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</si>
  <si>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</si>
  <si>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</si>
  <si>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</si>
  <si>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</si>
  <si>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</si>
  <si>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</si>
  <si>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</si>
  <si>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</si>
  <si>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</si>
  <si>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</si>
  <si>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</si>
  <si>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</si>
  <si>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</si>
  <si>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</si>
  <si>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</si>
  <si>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</si>
  <si>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</si>
  <si>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</si>
  <si>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</si>
  <si>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</si>
  <si>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</si>
  <si>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</si>
  <si>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</si>
  <si>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</si>
  <si>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</si>
  <si>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</si>
  <si>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</si>
  <si>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</si>
  <si>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</si>
  <si>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</si>
  <si>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</si>
  <si>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</si>
  <si>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</si>
  <si>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</si>
  <si>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</si>
  <si>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</si>
  <si>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</si>
  <si>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</si>
  <si>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</si>
  <si>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</si>
  <si>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</si>
  <si>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</si>
  <si>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</si>
  <si>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</si>
  <si>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</si>
  <si>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</si>
  <si>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</si>
  <si>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</si>
  <si>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</si>
  <si>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</si>
  <si>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</si>
  <si>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</si>
  <si>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</si>
  <si>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</si>
  <si>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</si>
  <si>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</si>
  <si>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</si>
  <si>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</si>
  <si>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</si>
  <si>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</si>
  <si>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</si>
  <si>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</si>
  <si>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</si>
  <si>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</si>
  <si>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</si>
  <si>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</si>
  <si>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</si>
  <si>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</si>
  <si>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</si>
  <si>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</si>
  <si>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</si>
  <si>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</si>
  <si>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</si>
  <si>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</si>
  <si>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</si>
  <si>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</si>
  <si>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</si>
  <si>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</si>
  <si>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</si>
  <si>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</si>
  <si>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</si>
  <si>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</si>
  <si>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</si>
  <si>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</si>
  <si>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</si>
  <si>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</si>
  <si>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</si>
  <si>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</si>
  <si>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</si>
  <si>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</si>
  <si>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</si>
  <si>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</si>
  <si>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</si>
  <si>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</si>
  <si>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</si>
  <si>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</si>
  <si>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</si>
  <si>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</si>
  <si>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</si>
  <si>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</si>
  <si>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</si>
  <si>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</si>
  <si>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</si>
  <si>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</si>
  <si>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</si>
  <si>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</si>
  <si>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</si>
  <si>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</si>
  <si>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</si>
  <si>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</si>
  <si>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</si>
  <si>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</si>
  <si>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</si>
  <si>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</si>
  <si>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</si>
  <si>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</si>
  <si>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</si>
  <si>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</si>
  <si>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</si>
  <si>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</si>
  <si>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</si>
  <si>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</si>
  <si>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</si>
  <si>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</si>
  <si>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</si>
  <si>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</si>
  <si>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</si>
  <si>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</si>
  <si>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</si>
  <si>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</si>
  <si>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</si>
  <si>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</si>
  <si>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</si>
  <si>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</si>
  <si>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</si>
  <si>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</si>
  <si>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</si>
  <si>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</si>
  <si>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</si>
  <si>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</si>
  <si>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</si>
  <si>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</si>
  <si>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</si>
  <si>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</si>
  <si>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</si>
  <si>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</si>
  <si>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</si>
  <si>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</si>
  <si>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</si>
  <si>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</si>
  <si>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</si>
  <si>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</si>
  <si>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</si>
  <si>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</si>
  <si>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</si>
  <si>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</si>
  <si>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</si>
  <si>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</si>
  <si>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</si>
  <si>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</si>
  <si>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</si>
  <si>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</si>
  <si>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</si>
  <si>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</si>
  <si>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</si>
  <si>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</si>
  <si>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</si>
  <si>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</si>
  <si>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</si>
  <si>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</si>
  <si>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</si>
  <si>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</si>
  <si>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</si>
  <si>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</si>
  <si>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</si>
  <si>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</si>
  <si>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</si>
  <si>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</si>
  <si>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</si>
  <si>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</si>
  <si>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</si>
  <si>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</si>
  <si>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</si>
  <si>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</si>
  <si>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</si>
  <si>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</si>
  <si>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</si>
  <si>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</si>
  <si>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</si>
  <si>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</si>
  <si>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</si>
  <si>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</si>
  <si>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</si>
  <si>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</si>
  <si>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</si>
  <si>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</si>
  <si>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</si>
  <si>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</si>
  <si>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</si>
  <si>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</si>
  <si>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</si>
  <si>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</si>
  <si>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</si>
  <si>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</si>
  <si>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</si>
  <si>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</si>
  <si>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</si>
  <si>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</si>
  <si>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</si>
  <si>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</si>
  <si>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</si>
  <si>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</si>
  <si>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</si>
  <si>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</si>
  <si>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</si>
  <si>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</si>
  <si>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</si>
  <si>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</si>
  <si>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</si>
  <si>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</si>
  <si>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</si>
  <si>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</si>
  <si>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</si>
  <si>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</si>
  <si>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</si>
  <si>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</si>
  <si>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</si>
  <si>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</si>
  <si>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</si>
  <si>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</si>
  <si>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</si>
  <si>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</si>
  <si>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</si>
  <si>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</si>
  <si>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</si>
  <si>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</si>
  <si>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</si>
  <si>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</si>
  <si>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</si>
  <si>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</si>
  <si>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</si>
  <si>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</si>
  <si>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</si>
  <si>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</si>
  <si>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</si>
  <si>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</si>
  <si>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</si>
  <si>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</si>
  <si>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</si>
  <si>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</si>
  <si>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</si>
  <si>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</si>
  <si>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</si>
  <si>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</si>
  <si>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</si>
  <si>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</si>
  <si>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</si>
  <si>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</si>
  <si>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</si>
  <si>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</si>
  <si>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</si>
  <si>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</si>
  <si>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</si>
  <si>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</si>
  <si>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</si>
  <si>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</si>
  <si>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</si>
  <si>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</si>
  <si>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</si>
  <si>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</si>
  <si>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</si>
  <si>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</si>
  <si>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</si>
  <si>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</si>
  <si>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</si>
  <si>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</si>
  <si>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</si>
  <si>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</si>
  <si>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</si>
  <si>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</si>
  <si>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</si>
  <si>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</si>
  <si>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</si>
  <si>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</si>
  <si>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</si>
  <si>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</si>
  <si>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</si>
  <si>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</si>
  <si>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</si>
  <si>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</si>
  <si>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</si>
  <si>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</si>
  <si>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</si>
  <si>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</si>
  <si>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</si>
  <si>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</si>
  <si>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</si>
  <si>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</si>
  <si>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</si>
  <si>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</si>
  <si>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</si>
  <si>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</si>
  <si>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</si>
  <si>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</si>
  <si>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</si>
  <si>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</si>
  <si>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</si>
  <si>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</si>
  <si>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</si>
  <si>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</si>
  <si>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</si>
  <si>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</si>
  <si>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</si>
  <si>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</si>
  <si>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</si>
  <si>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</si>
  <si>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</si>
  <si>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</si>
  <si>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</si>
  <si>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</si>
  <si>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</si>
  <si>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</si>
  <si>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</si>
  <si>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</si>
  <si>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</si>
  <si>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</si>
  <si>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</si>
  <si>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</si>
  <si>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</si>
  <si>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</si>
  <si>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</si>
  <si>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</si>
  <si>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</si>
  <si>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</si>
  <si>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</si>
  <si>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</si>
  <si>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</si>
  <si>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</si>
  <si>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</si>
  <si>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</si>
  <si>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</si>
  <si>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</si>
  <si>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</si>
  <si>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</si>
  <si>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</si>
  <si>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</si>
  <si>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</si>
  <si>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</si>
  <si>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</si>
  <si>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</si>
  <si>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</si>
  <si>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</si>
  <si>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</si>
  <si>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</si>
  <si>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</si>
  <si>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</si>
  <si>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</si>
  <si>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</si>
  <si>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</si>
  <si>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</si>
  <si>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</si>
  <si>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</si>
  <si>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</si>
  <si>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</si>
  <si>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</si>
  <si>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</si>
  <si>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</si>
  <si>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</si>
  <si>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</si>
  <si>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</si>
  <si>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</si>
  <si>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</si>
  <si>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</si>
  <si>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</si>
  <si>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</si>
  <si>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</si>
  <si>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</si>
  <si>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</si>
  <si>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</si>
  <si>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</si>
  <si>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</si>
  <si>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</si>
  <si>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</si>
  <si>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</si>
  <si>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</si>
  <si>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</si>
  <si>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</si>
  <si>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</si>
  <si>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</si>
  <si>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</si>
  <si>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</si>
  <si>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</si>
  <si>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</si>
  <si>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</si>
  <si>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</si>
  <si>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</si>
  <si>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</si>
  <si>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</si>
  <si>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</si>
  <si>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</si>
  <si>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</si>
  <si>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</si>
  <si>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</si>
  <si>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</si>
  <si>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</si>
  <si>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</si>
  <si>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</si>
  <si>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</si>
  <si>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</si>
  <si>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</si>
  <si>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</si>
  <si>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</si>
  <si>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</si>
  <si>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</si>
  <si>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</si>
  <si>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</si>
  <si>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</si>
  <si>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</si>
  <si>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</si>
  <si>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</si>
  <si>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</si>
  <si>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</si>
  <si>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</si>
  <si>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</si>
  <si>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</si>
  <si>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</si>
  <si>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</si>
  <si>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</si>
  <si>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</si>
  <si>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</si>
  <si>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</si>
  <si>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</si>
  <si>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</si>
  <si>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</si>
  <si>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</si>
  <si>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</si>
  <si>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</si>
  <si>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</si>
  <si>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</si>
  <si>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</si>
  <si>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</si>
  <si>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</si>
  <si>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</si>
  <si>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</si>
  <si>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</si>
  <si>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</si>
  <si>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</si>
  <si>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</si>
  <si>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</si>
  <si>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</si>
  <si>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</si>
  <si>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</si>
  <si>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</si>
  <si>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</si>
  <si>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</si>
  <si>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</si>
  <si>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</si>
  <si>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</si>
  <si>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</si>
  <si>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</si>
  <si>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</si>
  <si>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</si>
  <si>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</si>
  <si>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</si>
  <si>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</si>
  <si>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</si>
  <si>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</si>
  <si>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</si>
  <si>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</si>
  <si>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</si>
  <si>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</si>
  <si>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</si>
  <si>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</si>
  <si>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</si>
  <si>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</si>
  <si>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</si>
  <si>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</si>
  <si>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</si>
  <si>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</si>
  <si>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</si>
  <si>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</si>
  <si>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</si>
  <si>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</si>
  <si>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</si>
  <si>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</si>
  <si>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</si>
  <si>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</si>
  <si>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</si>
  <si>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</si>
  <si>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</si>
  <si>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</si>
  <si>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</si>
  <si>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</si>
  <si>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</si>
  <si>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</si>
  <si>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</si>
  <si>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</si>
  <si>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</si>
  <si>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</si>
  <si>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</si>
  <si>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</si>
  <si>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</si>
  <si>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</si>
  <si>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</si>
  <si>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</si>
  <si>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</si>
  <si>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</si>
  <si>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</si>
  <si>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</si>
  <si>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</si>
  <si>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</si>
  <si>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</si>
  <si>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</si>
  <si>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</si>
  <si>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</si>
  <si>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</si>
  <si>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</si>
  <si>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</si>
  <si>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</si>
  <si>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</si>
  <si>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</si>
  <si>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</si>
  <si>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</si>
  <si>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</si>
  <si>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</si>
  <si>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</si>
  <si>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</si>
  <si>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</si>
  <si>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</si>
  <si>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</si>
  <si>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</si>
  <si>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</si>
  <si>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</si>
  <si>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</si>
  <si>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</si>
  <si>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</si>
  <si>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</si>
  <si>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</si>
  <si>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</si>
  <si>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</si>
  <si>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</si>
  <si>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</si>
  <si>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</si>
  <si>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</si>
  <si>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</si>
  <si>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</si>
  <si>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</si>
  <si>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</si>
  <si>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</si>
  <si>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</si>
  <si>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</si>
  <si>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</si>
  <si>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</si>
  <si>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</si>
  <si>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</si>
  <si>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</si>
  <si>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</si>
  <si>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</si>
  <si>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</si>
  <si>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</si>
  <si>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</si>
  <si>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</si>
  <si>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</si>
  <si>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</si>
  <si>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</si>
  <si>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</si>
  <si>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</si>
  <si>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</si>
  <si>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</si>
  <si>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</si>
  <si>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</si>
  <si>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</si>
  <si>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</si>
  <si>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</si>
  <si>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</si>
  <si>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</si>
  <si>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</si>
  <si>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</si>
  <si>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</si>
  <si>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</si>
  <si>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</si>
  <si>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</si>
  <si>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</si>
  <si>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</si>
  <si>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</si>
  <si>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</si>
  <si>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</si>
  <si>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</si>
  <si>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</si>
  <si>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</si>
  <si>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</si>
  <si>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</si>
  <si>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</si>
  <si>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</si>
  <si>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</si>
  <si>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</si>
  <si>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</si>
  <si>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</si>
  <si>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</si>
  <si>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</si>
  <si>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</si>
  <si>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</si>
  <si>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</si>
  <si>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</si>
  <si>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</si>
  <si>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</si>
  <si>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</si>
  <si>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</si>
  <si>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</si>
  <si>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</si>
  <si>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</si>
  <si>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</si>
  <si>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</si>
  <si>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</si>
  <si>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</si>
  <si>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</si>
  <si>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</si>
  <si>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</si>
  <si>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</si>
  <si>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</si>
  <si>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</si>
  <si>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</si>
  <si>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</si>
  <si>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</si>
  <si>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</si>
  <si>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</si>
  <si>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</si>
  <si>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</si>
  <si>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</si>
  <si>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</si>
  <si>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</si>
  <si>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</si>
  <si>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</si>
  <si>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</si>
  <si>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</si>
  <si>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</si>
  <si>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</si>
  <si>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</si>
  <si>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</si>
  <si>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</si>
  <si>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</si>
  <si>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</si>
  <si>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</si>
  <si>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</si>
  <si>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</si>
  <si>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</si>
  <si>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</si>
  <si>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</si>
  <si>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</si>
  <si>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</si>
  <si>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</si>
  <si>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</si>
  <si>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</si>
  <si>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</si>
  <si>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</si>
  <si>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</si>
  <si>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</si>
  <si>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</si>
  <si>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</si>
  <si>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</si>
  <si>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</si>
  <si>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</si>
  <si>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</si>
  <si>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</si>
  <si>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</si>
  <si>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</si>
  <si>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</si>
  <si>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</si>
  <si>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</si>
  <si>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</si>
  <si>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</si>
  <si>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</si>
  <si>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</si>
  <si>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</si>
  <si>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</si>
  <si>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</si>
  <si>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</si>
  <si>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</si>
  <si>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</si>
  <si>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</si>
  <si>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</si>
  <si>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</si>
  <si>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</si>
  <si>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</si>
  <si>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</si>
  <si>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</si>
  <si>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</si>
  <si>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</si>
  <si>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</si>
  <si>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</si>
  <si>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</si>
  <si>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</si>
  <si>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</si>
  <si>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</si>
  <si>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</si>
  <si>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</si>
  <si>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</si>
  <si>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</si>
  <si>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</si>
  <si>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</si>
  <si>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</si>
  <si>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</si>
  <si>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</si>
  <si>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</si>
  <si>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</si>
  <si>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</si>
  <si>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</si>
  <si>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</si>
  <si>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</si>
  <si>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</si>
  <si>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</si>
  <si>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</si>
  <si>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</si>
  <si>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</si>
  <si>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</si>
  <si>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</si>
  <si>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</si>
  <si>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</si>
  <si>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</si>
  <si>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</si>
  <si>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</si>
  <si>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</si>
  <si>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</si>
  <si>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</si>
  <si>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</si>
  <si>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</si>
  <si>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</si>
  <si>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</si>
  <si>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</si>
  <si>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</si>
  <si>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</si>
  <si>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</si>
  <si>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</si>
  <si>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</si>
  <si>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</si>
  <si>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</si>
  <si>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</si>
  <si>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</si>
  <si>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</si>
  <si>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</si>
  <si>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</si>
  <si>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</si>
  <si>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</si>
  <si>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</si>
  <si>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</si>
  <si>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</si>
  <si>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</si>
  <si>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</si>
  <si>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</si>
  <si>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</si>
  <si>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</si>
  <si>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</si>
  <si>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</si>
  <si>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</si>
  <si>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</si>
  <si>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</si>
  <si>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</si>
  <si>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</si>
  <si>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</si>
  <si>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</si>
  <si>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</si>
  <si>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</si>
  <si>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</si>
  <si>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</si>
  <si>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</si>
  <si>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</si>
  <si>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</si>
  <si>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</si>
  <si>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</si>
  <si>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</si>
  <si>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</si>
  <si>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</si>
  <si>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</si>
  <si>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</si>
  <si>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</si>
  <si>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</si>
  <si>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</si>
  <si>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</si>
  <si>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</si>
  <si>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</si>
  <si>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</si>
  <si>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</si>
  <si>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</si>
  <si>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</si>
  <si>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</si>
  <si>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</si>
  <si>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</si>
  <si>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</si>
  <si>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</si>
  <si>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</si>
  <si>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</si>
  <si>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</si>
  <si>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</si>
  <si>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</si>
  <si>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</si>
  <si>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</si>
  <si>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</si>
  <si>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</si>
  <si>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</si>
  <si>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</si>
  <si>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</si>
  <si>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</si>
  <si>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</si>
  <si>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</si>
  <si>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</si>
  <si>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</si>
  <si>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</si>
  <si>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</si>
  <si>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</si>
  <si>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</si>
  <si>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</si>
  <si>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</si>
  <si>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</si>
  <si>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</si>
  <si>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</si>
  <si>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</si>
  <si>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</si>
  <si>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</si>
  <si>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</si>
  <si>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</si>
  <si>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</si>
  <si>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</si>
  <si>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</si>
  <si>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</si>
  <si>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</si>
  <si>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</si>
  <si>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</si>
  <si>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</si>
  <si>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</si>
  <si>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</si>
  <si>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</si>
  <si>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</si>
  <si>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</si>
  <si>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</si>
  <si>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</si>
  <si>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</si>
  <si>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</si>
  <si>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</si>
  <si>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</si>
  <si>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</si>
  <si>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</si>
  <si>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</si>
  <si>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</si>
  <si>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</si>
  <si>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</si>
  <si>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</si>
  <si>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</si>
  <si>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</si>
  <si>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</si>
  <si>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</si>
  <si>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</si>
  <si>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</si>
  <si>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</si>
  <si>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</si>
  <si>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</si>
  <si>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</si>
  <si>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</si>
  <si>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</si>
  <si>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</si>
  <si>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</si>
  <si>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</si>
  <si>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</si>
  <si>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</si>
  <si>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</si>
  <si>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</si>
  <si>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</si>
  <si>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</si>
  <si>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</si>
  <si>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</si>
  <si>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</si>
  <si>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</si>
  <si>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</si>
  <si>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</si>
  <si>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</si>
  <si>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</si>
  <si>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</si>
  <si>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</si>
  <si>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</si>
  <si>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</si>
  <si>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</si>
  <si>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</si>
  <si>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</si>
  <si>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</si>
  <si>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</si>
  <si>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</si>
  <si>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</si>
  <si>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</si>
  <si>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</si>
  <si>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</si>
  <si>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</si>
  <si>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</si>
  <si>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</si>
  <si>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</si>
  <si>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</si>
  <si>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</si>
  <si>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</si>
  <si>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</si>
  <si>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</si>
  <si>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</si>
  <si>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</si>
  <si>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</si>
  <si>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</si>
  <si>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</si>
  <si>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</si>
  <si>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</si>
  <si>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</si>
  <si>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</si>
  <si>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</si>
  <si>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</si>
  <si>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</si>
  <si>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</si>
  <si>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</si>
  <si>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</si>
  <si>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</si>
  <si>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</si>
  <si>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</si>
  <si>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</si>
  <si>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</si>
  <si>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</si>
  <si>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</si>
  <si>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</si>
  <si>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</si>
  <si>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</si>
  <si>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</si>
  <si>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</si>
  <si>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</si>
  <si>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</si>
  <si>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</si>
  <si>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</si>
  <si>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</si>
  <si>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</si>
  <si>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</si>
  <si>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</si>
  <si>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</si>
  <si>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</si>
  <si>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</si>
  <si>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</si>
  <si>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</si>
  <si>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</si>
  <si>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</si>
  <si>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</si>
  <si>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</si>
  <si>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</si>
  <si>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</si>
  <si>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</si>
  <si>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</si>
  <si>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</si>
  <si>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</si>
  <si>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</si>
  <si>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</si>
  <si>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</si>
  <si>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</si>
  <si>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</si>
  <si>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</si>
  <si>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</si>
  <si>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</si>
  <si>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</si>
  <si>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</si>
  <si>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</si>
  <si>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</si>
  <si>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</si>
  <si>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</si>
  <si>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</si>
  <si>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</si>
  <si>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</si>
  <si>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</si>
  <si>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</si>
  <si>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</si>
  <si>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</si>
  <si>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</si>
  <si>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</si>
  <si>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</si>
  <si>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</si>
  <si>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</si>
  <si>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</si>
  <si>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</si>
  <si>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</si>
  <si>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</si>
  <si>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</si>
  <si>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</si>
  <si>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</si>
  <si>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</si>
  <si>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</si>
  <si>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</si>
  <si>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</si>
  <si>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</si>
  <si>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</si>
  <si>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</si>
  <si>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</si>
  <si>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</si>
  <si>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</si>
  <si>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</si>
  <si>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</si>
  <si>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</si>
  <si>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</si>
  <si>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</si>
  <si>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</si>
  <si>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</si>
  <si>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</si>
  <si>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</si>
  <si>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</si>
  <si>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</si>
  <si>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</si>
  <si>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</si>
  <si>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</si>
  <si>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</si>
  <si>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</si>
  <si>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</si>
  <si>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</si>
  <si>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</si>
  <si>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</si>
  <si>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</si>
  <si>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</si>
  <si>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</si>
  <si>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</si>
  <si>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</si>
  <si>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</si>
  <si>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</si>
  <si>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</si>
  <si>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</si>
  <si>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</si>
  <si>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</si>
  <si>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</si>
  <si>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</si>
  <si>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</si>
  <si>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</si>
  <si>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</si>
  <si>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</si>
  <si>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</si>
  <si>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</si>
  <si>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</si>
  <si>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</si>
  <si>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</si>
  <si>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</si>
  <si>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</si>
  <si>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</si>
  <si>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</si>
  <si>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</si>
  <si>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</si>
  <si>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</si>
  <si>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</si>
  <si>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</si>
  <si>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</si>
  <si>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</si>
  <si>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</si>
  <si>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</si>
  <si>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</si>
  <si>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</si>
  <si>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</si>
  <si>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</si>
  <si>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</si>
  <si>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</si>
  <si>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</si>
  <si>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</si>
  <si>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</si>
  <si>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</si>
  <si>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</si>
  <si>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</si>
  <si>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</si>
  <si>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</si>
  <si>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</si>
  <si>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</si>
  <si>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</si>
  <si>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</si>
  <si>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</si>
  <si>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</si>
  <si>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</si>
  <si>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</si>
  <si>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</si>
  <si>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</si>
  <si>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</si>
  <si>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</si>
  <si>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</si>
  <si>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</si>
  <si>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</si>
  <si>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</si>
  <si>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</si>
  <si>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</si>
  <si>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</si>
  <si>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</si>
  <si>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</si>
  <si>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</si>
  <si>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</si>
  <si>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</si>
  <si>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</si>
  <si>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</si>
  <si>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</si>
  <si>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</si>
  <si>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</si>
  <si>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</si>
  <si>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</si>
  <si>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</si>
  <si>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</si>
  <si>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</si>
  <si>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</si>
  <si>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</si>
  <si>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</si>
  <si>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</si>
  <si>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</si>
  <si>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</si>
  <si>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</si>
  <si>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</si>
  <si>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</si>
  <si>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</si>
  <si>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</si>
  <si>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</si>
  <si>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</si>
  <si>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</si>
  <si>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</si>
  <si>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</si>
  <si>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</si>
  <si>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</si>
  <si>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</si>
  <si>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</si>
  <si>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</si>
  <si>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</si>
  <si>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</si>
  <si>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</si>
  <si>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</si>
  <si>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</si>
  <si>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</si>
  <si>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</si>
  <si>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</si>
  <si>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</si>
  <si>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</si>
  <si>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</si>
  <si>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</si>
  <si>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</si>
  <si>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</si>
  <si>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</si>
  <si>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</si>
  <si>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</si>
  <si>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</si>
  <si>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</si>
  <si>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</si>
  <si>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</si>
  <si>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</si>
  <si>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</si>
  <si>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</si>
  <si>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</si>
  <si>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</si>
  <si>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</si>
  <si>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</si>
  <si>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</si>
  <si>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</si>
  <si>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</si>
  <si>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</si>
  <si>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</si>
  <si>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</si>
  <si>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</si>
  <si>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</si>
  <si>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</si>
  <si>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</si>
  <si>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</si>
  <si>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</si>
  <si>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</si>
  <si>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</si>
  <si>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</si>
  <si>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</si>
  <si>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</si>
  <si>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</si>
  <si>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</si>
  <si>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</si>
  <si>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</si>
  <si>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</si>
  <si>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</si>
  <si>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</si>
  <si>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</si>
  <si>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</si>
  <si>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</si>
  <si>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</si>
  <si>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</si>
  <si>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</si>
  <si>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</si>
  <si>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</si>
  <si>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</si>
  <si>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</si>
  <si>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</si>
  <si>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</si>
  <si>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</si>
  <si>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</si>
  <si>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</si>
  <si>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</si>
  <si>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</si>
  <si>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</si>
  <si>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</si>
  <si>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</si>
  <si>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</si>
  <si>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</si>
  <si>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</si>
  <si>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</si>
  <si>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</si>
  <si>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</si>
  <si>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</si>
  <si>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</si>
  <si>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</si>
  <si>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</si>
  <si>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</si>
  <si>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</si>
  <si>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</si>
  <si>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</si>
  <si>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</si>
  <si>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</si>
  <si>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</si>
  <si>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</si>
  <si>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</si>
  <si>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</si>
  <si>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</si>
  <si>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</si>
  <si>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</si>
  <si>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</si>
  <si>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</si>
  <si>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</si>
  <si>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</si>
  <si>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</si>
  <si>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</si>
  <si>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</si>
  <si>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</si>
  <si>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</si>
  <si>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</si>
  <si>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</si>
  <si>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</si>
  <si>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</si>
  <si>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</si>
  <si>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</si>
  <si>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</si>
  <si>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</si>
  <si>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</si>
  <si>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</si>
  <si>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</si>
  <si>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</si>
  <si>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</si>
  <si>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</si>
  <si>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</si>
  <si>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</si>
  <si>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</si>
  <si>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</si>
  <si>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</si>
  <si>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</si>
  <si>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</si>
  <si>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</si>
  <si>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</si>
  <si>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</si>
  <si>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</si>
  <si>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</si>
  <si>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</si>
  <si>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</si>
  <si>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</si>
  <si>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</si>
  <si>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</si>
  <si>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</si>
  <si>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</si>
  <si>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</si>
  <si>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</si>
  <si>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</si>
  <si>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</si>
  <si>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</si>
  <si>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</si>
  <si>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</si>
  <si>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</si>
  <si>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</si>
  <si>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</si>
  <si>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</si>
  <si>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</si>
  <si>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</si>
  <si>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</si>
  <si>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</si>
  <si>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</si>
  <si>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</si>
  <si>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</si>
  <si>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</si>
  <si>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</si>
  <si>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</si>
  <si>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</si>
  <si>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</si>
  <si>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</si>
  <si>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</si>
  <si>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</si>
  <si>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</si>
  <si>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</si>
  <si>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</si>
  <si>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</si>
  <si>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</si>
  <si>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</si>
  <si>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</si>
  <si>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</si>
  <si>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</si>
  <si>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</si>
  <si>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</si>
  <si>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</si>
  <si>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</si>
  <si>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</si>
  <si>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</si>
  <si>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</si>
  <si>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</si>
  <si>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</si>
  <si>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</si>
  <si>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</si>
  <si>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</si>
  <si>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</si>
  <si>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</si>
  <si>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</si>
  <si>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</si>
  <si>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</si>
  <si>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</si>
  <si>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</si>
  <si>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</si>
  <si>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</si>
  <si>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</si>
  <si>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</si>
  <si>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</si>
  <si>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</si>
  <si>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</si>
  <si>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</si>
  <si>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</si>
  <si>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</si>
  <si>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</si>
  <si>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</si>
  <si>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</si>
  <si>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</si>
  <si>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</si>
  <si>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</si>
  <si>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</si>
  <si>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</si>
  <si>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</si>
  <si>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</si>
  <si>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</si>
  <si>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</si>
  <si>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</si>
  <si>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</si>
  <si>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</si>
  <si>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</si>
  <si>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</si>
  <si>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</si>
  <si>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</si>
  <si>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</si>
  <si>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</si>
  <si>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</si>
  <si>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</si>
  <si>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</si>
  <si>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</si>
  <si>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</si>
  <si>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</si>
  <si>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</si>
  <si>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</si>
  <si>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</si>
  <si>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</si>
  <si>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</si>
  <si>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</si>
  <si>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</si>
  <si>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</si>
  <si>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</si>
  <si>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</si>
  <si>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</si>
  <si>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</si>
  <si>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</si>
  <si>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</si>
  <si>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</si>
  <si>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</si>
  <si>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</si>
  <si>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</si>
  <si>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</si>
  <si>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</si>
  <si>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</si>
  <si>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</si>
  <si>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</si>
  <si>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</si>
  <si>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</si>
  <si>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</si>
  <si>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</si>
  <si>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</si>
  <si>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</si>
  <si>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</si>
  <si>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</si>
  <si>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</si>
  <si>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</si>
  <si>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</si>
  <si>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</si>
  <si>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</si>
  <si>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</si>
  <si>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</si>
  <si>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</si>
  <si>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</si>
  <si>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</si>
  <si>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</si>
  <si>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</si>
  <si>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</si>
  <si>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</si>
  <si>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</si>
  <si>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</si>
  <si>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</si>
  <si>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</si>
  <si>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</si>
  <si>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</si>
  <si>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</si>
  <si>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</si>
  <si>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</si>
  <si>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</si>
  <si>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</si>
  <si>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</si>
  <si>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</si>
  <si>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</si>
  <si>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</si>
  <si>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</si>
  <si>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</si>
  <si>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</si>
  <si>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</si>
  <si>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</si>
  <si>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</si>
  <si>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</si>
  <si>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</si>
  <si>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</si>
  <si>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</si>
  <si>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</si>
  <si>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</si>
  <si>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</si>
  <si>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</si>
  <si>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</si>
  <si>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</si>
  <si>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</si>
  <si>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</si>
  <si>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</si>
  <si>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</si>
  <si>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</si>
  <si>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</si>
  <si>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</si>
  <si>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</si>
  <si>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</si>
  <si>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</si>
  <si>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</si>
  <si>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</si>
  <si>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</si>
  <si>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</si>
  <si>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</si>
  <si>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</si>
  <si>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</si>
  <si>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</si>
  <si>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</si>
  <si>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</si>
  <si>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</si>
  <si>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</si>
  <si>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</si>
  <si>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</si>
  <si>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</si>
  <si>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</si>
  <si>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</si>
  <si>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</si>
  <si>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</si>
  <si>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</si>
  <si>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</si>
  <si>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</si>
  <si>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</si>
  <si>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</si>
  <si>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</si>
  <si>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</si>
  <si>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</si>
  <si>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</si>
  <si>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</si>
  <si>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</si>
  <si>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</si>
  <si>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</si>
  <si>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</si>
  <si>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</si>
  <si>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</si>
  <si>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</si>
  <si>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</si>
  <si>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</si>
  <si>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</si>
  <si>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</si>
  <si>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</si>
  <si>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</si>
  <si>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</si>
  <si>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</si>
  <si>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</si>
  <si>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</si>
  <si>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</si>
  <si>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</si>
  <si>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</si>
  <si>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</si>
  <si>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</si>
  <si>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</si>
  <si>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</si>
  <si>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</si>
  <si>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</si>
  <si>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</si>
  <si>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</si>
  <si>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</si>
  <si>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</si>
  <si>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</si>
  <si>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</si>
  <si>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</si>
  <si>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</si>
  <si>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</si>
  <si>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</si>
  <si>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</si>
  <si>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</si>
  <si>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</si>
  <si>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</si>
  <si>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</si>
  <si>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</si>
  <si>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</si>
  <si>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</si>
  <si>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</si>
  <si>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</si>
  <si>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</si>
  <si>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</si>
  <si>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</si>
  <si>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</si>
  <si>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</si>
  <si>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</si>
  <si>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</si>
  <si>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</si>
  <si>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</si>
  <si>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</si>
  <si>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</si>
  <si>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</si>
  <si>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</si>
  <si>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</si>
  <si>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</si>
  <si>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</si>
  <si>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</si>
  <si>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</si>
  <si>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</si>
  <si>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</si>
  <si>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</si>
  <si>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</si>
  <si>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</si>
  <si>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</si>
  <si>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</si>
  <si>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</si>
  <si>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</si>
  <si>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</si>
  <si>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</si>
  <si>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</si>
  <si>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</si>
  <si>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</si>
  <si>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</si>
  <si>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</si>
  <si>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</si>
  <si>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</si>
  <si>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</si>
  <si>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</si>
  <si>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</si>
  <si>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</si>
  <si>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</si>
  <si>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</si>
  <si>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</si>
  <si>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</si>
  <si>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</si>
  <si>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</si>
  <si>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</si>
  <si>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</si>
  <si>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</si>
  <si>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</si>
  <si>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</si>
  <si>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</si>
  <si>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</si>
  <si>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</si>
  <si>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</si>
  <si>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</si>
  <si>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</si>
  <si>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</si>
  <si>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</si>
  <si>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</si>
  <si>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</si>
  <si>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</si>
  <si>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</si>
  <si>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</si>
  <si>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</si>
  <si>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</si>
  <si>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</si>
  <si>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</si>
  <si>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</si>
  <si>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</si>
  <si>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</si>
  <si>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</si>
  <si>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</si>
  <si>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</si>
  <si>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</si>
  <si>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</si>
  <si>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</si>
  <si>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</si>
  <si>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</si>
  <si>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</si>
  <si>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</si>
  <si>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</si>
  <si>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</si>
  <si>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</si>
  <si>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</si>
  <si>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</si>
  <si>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</si>
  <si>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</si>
  <si>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</si>
  <si>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</si>
  <si>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</si>
  <si>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</si>
  <si>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</si>
  <si>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</si>
  <si>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</si>
  <si>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</si>
  <si>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</si>
  <si>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</si>
  <si>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</si>
  <si>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</si>
  <si>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</si>
  <si>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</si>
  <si>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</si>
  <si>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</si>
  <si>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</si>
  <si>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</si>
  <si>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</si>
  <si>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</si>
  <si>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</si>
  <si>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</si>
  <si>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</si>
  <si>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</si>
  <si>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</si>
  <si>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</si>
  <si>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</si>
  <si>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</si>
  <si>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</si>
  <si>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</si>
  <si>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</si>
  <si>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</si>
  <si>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</si>
  <si>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</si>
  <si>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</si>
  <si>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</si>
  <si>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</si>
  <si>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</si>
  <si>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</si>
  <si>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</si>
  <si>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</si>
  <si>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</si>
  <si>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</si>
  <si>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</si>
  <si>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</si>
  <si>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</si>
  <si>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</si>
  <si>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</si>
  <si>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</si>
  <si>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</si>
  <si>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</si>
  <si>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</si>
  <si>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</si>
  <si>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</si>
  <si>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</si>
  <si>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</si>
  <si>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</si>
  <si>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</si>
  <si>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</si>
  <si>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</si>
  <si>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</si>
  <si>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</si>
  <si>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</si>
  <si>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</si>
  <si>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</si>
  <si>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</si>
  <si>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</si>
  <si>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</si>
  <si>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</si>
  <si>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</si>
  <si>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</si>
  <si>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</si>
  <si>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</si>
  <si>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</si>
  <si>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</si>
  <si>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</si>
  <si>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</si>
  <si>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</si>
  <si>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</si>
  <si>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</si>
  <si>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</si>
  <si>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</si>
  <si>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</si>
  <si>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</si>
  <si>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</si>
  <si>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</si>
  <si>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</si>
  <si>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</si>
  <si>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</si>
  <si>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</si>
  <si>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</si>
  <si>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</si>
  <si>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</si>
  <si>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</si>
  <si>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</si>
  <si>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</si>
  <si>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</si>
  <si>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</si>
  <si>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</si>
  <si>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</si>
  <si>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</si>
  <si>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</si>
  <si>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</si>
  <si>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</si>
  <si>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</si>
  <si>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</si>
  <si>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</si>
  <si>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</si>
  <si>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</si>
  <si>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</si>
  <si>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</si>
  <si>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</si>
  <si>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</si>
  <si>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</si>
  <si>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</si>
  <si>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</si>
  <si>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</si>
  <si>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</si>
  <si>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</si>
  <si>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</si>
  <si>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</si>
  <si>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</si>
  <si>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</si>
  <si>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</si>
  <si>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</si>
  <si>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</si>
  <si>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</si>
  <si>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</si>
  <si>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</si>
  <si>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</si>
  <si>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</si>
  <si>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</si>
  <si>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</si>
  <si>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</si>
  <si>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</si>
  <si>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</si>
  <si>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</si>
  <si>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</si>
  <si>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</si>
  <si>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</si>
  <si>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</si>
  <si>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</si>
  <si>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</si>
  <si>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</si>
  <si>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</si>
  <si>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</si>
  <si>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</si>
  <si>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</si>
  <si>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</si>
  <si>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</si>
  <si>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</si>
  <si>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</si>
  <si>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</si>
  <si>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</si>
  <si>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</si>
  <si>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</si>
  <si>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</si>
  <si>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</si>
  <si>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</si>
  <si>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</si>
  <si>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</si>
  <si>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</si>
  <si>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</si>
  <si>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</si>
  <si>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</si>
  <si>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</si>
  <si>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</si>
  <si>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</si>
  <si>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</si>
  <si>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</si>
  <si>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</si>
  <si>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</si>
  <si>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</si>
  <si>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</si>
  <si>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</si>
  <si>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</si>
  <si>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</si>
  <si>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</si>
  <si>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</si>
  <si>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</si>
  <si>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</si>
  <si>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</si>
  <si>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</si>
  <si>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</si>
  <si>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</si>
  <si>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</si>
  <si>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</si>
  <si>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</si>
  <si>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</si>
  <si>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</si>
  <si>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</si>
  <si>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</si>
  <si>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</si>
  <si>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</si>
  <si>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</si>
  <si>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</si>
  <si>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</si>
  <si>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</si>
  <si>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</si>
  <si>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</si>
  <si>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</si>
  <si>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</si>
  <si>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</si>
  <si>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</si>
  <si>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</si>
  <si>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</si>
  <si>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</si>
  <si>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</si>
  <si>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</si>
  <si>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</si>
  <si>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</si>
  <si>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</si>
  <si>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</si>
  <si>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</si>
  <si>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</si>
  <si>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</si>
  <si>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</si>
  <si>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</si>
  <si>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</si>
  <si>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</si>
  <si>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</si>
  <si>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</si>
  <si>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</si>
  <si>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</si>
  <si>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</si>
  <si>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</si>
  <si>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</si>
  <si>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</si>
  <si>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</si>
  <si>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</si>
  <si>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</si>
  <si>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</si>
  <si>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</si>
  <si>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</si>
  <si>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</si>
  <si>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</si>
  <si>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</si>
  <si>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</si>
  <si>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</si>
  <si>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</si>
  <si>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</si>
  <si>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</si>
  <si>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</si>
  <si>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</si>
  <si>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</si>
  <si>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</si>
  <si>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</si>
  <si>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</si>
  <si>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</si>
  <si>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</si>
  <si>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</si>
  <si>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</si>
  <si>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</si>
  <si>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</si>
  <si>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</si>
  <si>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</si>
  <si>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</si>
  <si>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</si>
  <si>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</si>
  <si>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</si>
  <si>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</si>
  <si>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</si>
  <si>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</si>
  <si>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</si>
  <si>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</si>
  <si>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</si>
  <si>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</si>
  <si>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</si>
  <si>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</si>
  <si>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</si>
  <si>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</si>
  <si>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</si>
  <si>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</si>
  <si>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</si>
  <si>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</si>
  <si>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</si>
  <si>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</si>
  <si>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</si>
  <si>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</si>
  <si>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</si>
  <si>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</si>
  <si>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</si>
  <si>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</si>
  <si>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</si>
  <si>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</si>
  <si>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</si>
  <si>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</si>
  <si>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</si>
  <si>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</si>
  <si>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</si>
  <si>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</si>
  <si>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</si>
  <si>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</si>
  <si>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</si>
  <si>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</si>
  <si>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</si>
  <si>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</si>
  <si>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</si>
  <si>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</si>
  <si>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</si>
  <si>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</si>
  <si>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</si>
  <si>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</si>
  <si>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</si>
  <si>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</si>
  <si>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</si>
  <si>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</si>
  <si>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</si>
  <si>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</si>
  <si>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</si>
  <si>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</si>
  <si>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</si>
  <si>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</si>
  <si>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</si>
  <si>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</si>
  <si>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</si>
  <si>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</si>
  <si>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</si>
  <si>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</si>
  <si>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</si>
  <si>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</si>
  <si>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</si>
  <si>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</si>
  <si>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</si>
  <si>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</si>
  <si>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</si>
  <si>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</si>
  <si>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</si>
  <si>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</si>
  <si>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</si>
  <si>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</si>
  <si>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</si>
  <si>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</si>
  <si>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</si>
  <si>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</si>
  <si>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</si>
  <si>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</si>
  <si>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</si>
  <si>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</si>
  <si>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</si>
  <si>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</si>
  <si>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</si>
  <si>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</si>
  <si>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</si>
  <si>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</si>
  <si>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</si>
  <si>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</si>
  <si>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</si>
  <si>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</si>
  <si>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</si>
  <si>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</si>
  <si>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</si>
  <si>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</si>
  <si>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</si>
  <si>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</si>
  <si>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</si>
  <si>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</si>
  <si>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</si>
  <si>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</si>
  <si>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</si>
  <si>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</si>
  <si>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</si>
  <si>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</si>
  <si>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</si>
  <si>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</si>
  <si>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</si>
  <si>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</si>
  <si>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</si>
  <si>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</si>
  <si>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</si>
  <si>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</si>
  <si>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</si>
  <si>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</si>
  <si>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</si>
  <si>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</si>
  <si>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</si>
  <si>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</si>
  <si>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</si>
  <si>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</si>
  <si>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</si>
  <si>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</si>
  <si>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</si>
  <si>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</si>
  <si>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</si>
  <si>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</si>
  <si>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</si>
  <si>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</si>
  <si>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</si>
  <si>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</si>
  <si>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</si>
  <si>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</si>
  <si>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</si>
  <si>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</si>
  <si>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</si>
  <si>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</si>
  <si>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</si>
  <si>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</si>
  <si>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</si>
  <si>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</si>
  <si>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</si>
  <si>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</si>
  <si>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</si>
  <si>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</si>
  <si>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</si>
  <si>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</si>
  <si>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</si>
  <si>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</si>
  <si>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</si>
  <si>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</si>
  <si>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</si>
  <si>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</si>
  <si>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</si>
  <si>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</si>
  <si>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</si>
  <si>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</si>
  <si>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</si>
  <si>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</si>
  <si>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</si>
  <si>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</si>
  <si>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</si>
  <si>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</si>
  <si>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</si>
  <si>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</si>
  <si>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</si>
  <si>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</si>
  <si>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</si>
  <si>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</si>
  <si>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</si>
  <si>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</si>
  <si>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</si>
  <si>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</si>
  <si>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</si>
  <si>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</si>
  <si>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</si>
  <si>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</si>
  <si>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</si>
  <si>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</si>
  <si>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</si>
  <si>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</si>
  <si>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</si>
  <si>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</si>
  <si>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</si>
  <si>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</si>
  <si>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</si>
  <si>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</si>
  <si>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</si>
  <si>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</si>
  <si>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</si>
  <si>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</si>
  <si>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</si>
  <si>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</si>
  <si>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</si>
  <si>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</si>
  <si>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</si>
  <si>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</si>
  <si>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</si>
  <si>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</si>
  <si>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</si>
  <si>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</si>
  <si>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</si>
  <si>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</si>
  <si>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</si>
  <si>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</si>
  <si>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</si>
  <si>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</si>
  <si>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</si>
  <si>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</si>
  <si>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</si>
  <si>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</si>
  <si>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</si>
  <si>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</si>
  <si>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</si>
  <si>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</si>
  <si>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</si>
  <si>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</si>
  <si>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</si>
  <si>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</si>
  <si>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</si>
  <si>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</si>
  <si>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</si>
  <si>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</si>
  <si>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</si>
  <si>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</si>
  <si>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</si>
  <si>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</si>
  <si>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</si>
  <si>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</si>
  <si>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</si>
  <si>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</si>
  <si>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</si>
  <si>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</si>
  <si>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</si>
  <si>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</si>
  <si>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</si>
  <si>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</si>
  <si>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</si>
  <si>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</si>
  <si>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</si>
  <si>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</si>
  <si>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</si>
  <si>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</si>
  <si>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</si>
  <si>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</si>
  <si>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</si>
  <si>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</si>
  <si>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</si>
  <si>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</si>
  <si>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</si>
  <si>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</si>
  <si>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</si>
  <si>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</si>
  <si>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</si>
  <si>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</si>
  <si>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</si>
  <si>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</si>
  <si>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</si>
  <si>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</si>
  <si>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</si>
  <si>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</si>
  <si>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</si>
  <si>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</si>
  <si>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</si>
  <si>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</si>
  <si>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</si>
  <si>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</si>
  <si>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</si>
  <si>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</si>
  <si>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</si>
  <si>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</si>
  <si>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</si>
  <si>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</si>
  <si>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</si>
  <si>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</si>
  <si>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</si>
  <si>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</si>
  <si>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</si>
  <si>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</si>
  <si>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</si>
  <si>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</si>
  <si>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</si>
  <si>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</si>
  <si>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</si>
  <si>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</si>
  <si>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</si>
  <si>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</si>
  <si>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</si>
  <si>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</si>
  <si>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</si>
  <si>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</si>
  <si>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</si>
  <si>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</si>
  <si>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</si>
  <si>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</si>
  <si>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</si>
  <si>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</si>
  <si>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</si>
  <si>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</si>
  <si>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</si>
  <si>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</si>
  <si>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</si>
  <si>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</si>
  <si>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</si>
  <si>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</si>
  <si>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</si>
  <si>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</si>
  <si>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</si>
  <si>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</si>
  <si>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</si>
  <si>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</si>
  <si>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</si>
  <si>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</si>
  <si>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</si>
  <si>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</si>
  <si>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</si>
  <si>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</si>
  <si>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</si>
  <si>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</si>
  <si>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</si>
  <si>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</si>
  <si>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</si>
  <si>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</si>
  <si>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</si>
  <si>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</si>
  <si>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</si>
  <si>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</si>
  <si>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</si>
  <si>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</si>
  <si>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</si>
  <si>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</si>
  <si>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</si>
  <si>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</si>
  <si>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</si>
  <si>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</si>
  <si>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</si>
  <si>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</si>
  <si>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</si>
  <si>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</si>
  <si>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</si>
  <si>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</si>
  <si>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</si>
  <si>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</si>
  <si>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</si>
  <si>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</si>
  <si>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</si>
  <si>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</si>
  <si>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</si>
  <si>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</si>
  <si>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</si>
  <si>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</si>
  <si>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</si>
  <si>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</si>
  <si>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</si>
  <si>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</si>
  <si>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</si>
  <si>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</si>
  <si>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</si>
  <si>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</si>
  <si>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</si>
  <si>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</si>
  <si>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</si>
  <si>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</si>
  <si>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</si>
  <si>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</si>
  <si>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</si>
  <si>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</si>
  <si>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</si>
  <si>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</si>
  <si>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</si>
  <si>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</si>
  <si>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</si>
  <si>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</si>
  <si>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</si>
  <si>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</si>
  <si>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</si>
  <si>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</si>
  <si>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</si>
  <si>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</si>
  <si>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</si>
  <si>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</si>
  <si>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</si>
  <si>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</si>
  <si>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</si>
  <si>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</si>
  <si>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</si>
  <si>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</si>
  <si>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</si>
  <si>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</si>
  <si>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</si>
  <si>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</si>
  <si>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</si>
  <si>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</si>
  <si>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</si>
  <si>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</si>
  <si>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</si>
  <si>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</si>
  <si>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</si>
  <si>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</si>
  <si>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</si>
  <si>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</si>
  <si>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</si>
  <si>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</si>
  <si>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</si>
  <si>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</si>
  <si>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</si>
  <si>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</si>
  <si>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</si>
  <si>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</si>
  <si>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</si>
  <si>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</si>
  <si>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</si>
  <si>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</si>
  <si>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</si>
  <si>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</si>
  <si>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</si>
  <si>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</si>
  <si>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</si>
  <si>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</si>
  <si>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</si>
  <si>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</si>
  <si>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</si>
  <si>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</si>
  <si>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</si>
  <si>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</si>
  <si>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</si>
  <si>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</si>
  <si>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</si>
  <si>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</si>
  <si>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</si>
  <si>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</si>
  <si>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</si>
  <si>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</si>
  <si>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</si>
  <si>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</si>
  <si>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</si>
  <si>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</si>
  <si>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</si>
  <si>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</si>
  <si>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</si>
  <si>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</si>
  <si>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</si>
  <si>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</si>
  <si>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</si>
  <si>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</si>
  <si>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</si>
  <si>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</si>
  <si>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</si>
  <si>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</si>
  <si>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</si>
  <si>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</si>
  <si>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</si>
  <si>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</si>
  <si>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</si>
  <si>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</si>
  <si>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</si>
  <si>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</si>
  <si>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</si>
  <si>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</si>
  <si>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</si>
  <si>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</si>
  <si>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</si>
  <si>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</si>
  <si>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</si>
  <si>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</si>
  <si>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</si>
  <si>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</si>
  <si>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</si>
  <si>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</si>
  <si>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</si>
  <si>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</si>
  <si>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</si>
  <si>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</si>
  <si>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</si>
  <si>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</si>
  <si>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</si>
  <si>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</si>
  <si>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</si>
  <si>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</si>
  <si>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</si>
  <si>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</si>
  <si>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</si>
  <si>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</si>
  <si>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</si>
  <si>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</si>
  <si>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</si>
  <si>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</si>
  <si>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</si>
  <si>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</si>
  <si>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</si>
  <si>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</si>
  <si>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</si>
  <si>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</si>
  <si>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</si>
  <si>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</si>
  <si>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</si>
  <si>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</si>
  <si>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</si>
  <si>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</si>
  <si>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</si>
  <si>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</si>
  <si>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</si>
  <si>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</si>
  <si>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</si>
  <si>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</si>
  <si>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</si>
  <si>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</si>
  <si>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</si>
  <si>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</si>
  <si>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</si>
  <si>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</si>
  <si>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</si>
  <si>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</si>
  <si>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</si>
  <si>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</si>
  <si>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</si>
  <si>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</si>
  <si>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</si>
  <si>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</si>
  <si>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</si>
  <si>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</si>
  <si>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</si>
  <si>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</si>
  <si>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</si>
  <si>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</si>
  <si>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</si>
  <si>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</si>
  <si>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</si>
  <si>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</si>
  <si>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</si>
  <si>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</si>
  <si>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</si>
  <si>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</si>
  <si>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</si>
  <si>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</si>
  <si>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</si>
  <si>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</si>
  <si>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</si>
  <si>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</si>
  <si>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</si>
  <si>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</si>
  <si>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</si>
  <si>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</si>
  <si>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</si>
  <si>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</si>
  <si>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</si>
  <si>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</si>
  <si>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</si>
  <si>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</si>
  <si>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</si>
  <si>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</si>
  <si>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</si>
  <si>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</si>
  <si>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</si>
  <si>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</si>
  <si>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</si>
  <si>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</si>
  <si>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</si>
  <si>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</si>
  <si>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</si>
  <si>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</si>
  <si>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</si>
  <si>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</si>
  <si>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</si>
  <si>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</si>
  <si>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</si>
  <si>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</si>
  <si>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</si>
  <si>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</si>
  <si>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</si>
  <si>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</si>
  <si>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</si>
  <si>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</si>
  <si>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</si>
  <si>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</si>
  <si>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</si>
  <si>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</si>
  <si>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</si>
  <si>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</si>
  <si>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</si>
  <si>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</si>
  <si>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</si>
  <si>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</si>
  <si>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</si>
  <si>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</si>
  <si>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</si>
  <si>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</si>
  <si>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</si>
  <si>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</si>
  <si>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</si>
  <si>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</si>
  <si>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</si>
  <si>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</si>
  <si>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</si>
  <si>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</si>
  <si>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</si>
  <si>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</si>
  <si>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</si>
  <si>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</si>
  <si>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</si>
  <si>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</si>
  <si>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</si>
  <si>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</si>
  <si>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</si>
  <si>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</si>
  <si>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</si>
  <si>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</si>
  <si>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</si>
  <si>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</si>
  <si>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</si>
  <si>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</si>
  <si>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</si>
  <si>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</si>
  <si>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</si>
  <si>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</si>
  <si>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</si>
  <si>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</si>
  <si>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</si>
  <si>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</si>
  <si>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</si>
  <si>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</si>
  <si>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</si>
  <si>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</si>
  <si>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</si>
  <si>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</si>
  <si>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</si>
  <si>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</si>
  <si>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</si>
  <si>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</si>
  <si>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</si>
  <si>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</si>
  <si>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</si>
  <si>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</si>
  <si>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</si>
  <si>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</si>
  <si>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</si>
  <si>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</si>
  <si>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</si>
  <si>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</si>
  <si>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</si>
  <si>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</si>
  <si>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</si>
  <si>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</si>
  <si>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</si>
  <si>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</si>
  <si>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</si>
  <si>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</si>
  <si>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</si>
  <si>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</si>
  <si>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</si>
  <si>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</si>
  <si>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</si>
  <si>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</si>
  <si>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</si>
  <si>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</si>
  <si>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</si>
  <si>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</si>
  <si>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</si>
  <si>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</si>
  <si>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</si>
  <si>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</si>
  <si>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</si>
  <si>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</si>
  <si>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</si>
  <si>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</si>
  <si>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</si>
  <si>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</si>
  <si>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</si>
  <si>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</si>
  <si>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</si>
  <si>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</si>
  <si>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</si>
  <si>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</si>
  <si>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</si>
  <si>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</si>
  <si>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</si>
  <si>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</si>
  <si>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</si>
  <si>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</si>
  <si>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</si>
  <si>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</si>
  <si>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</si>
  <si>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</si>
  <si>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</si>
  <si>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</si>
  <si>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</si>
  <si>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</si>
  <si>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</si>
  <si>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</si>
  <si>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</si>
  <si>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</si>
  <si>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</si>
  <si>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</si>
  <si>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</si>
  <si>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</si>
  <si>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</si>
  <si>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</si>
  <si>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</si>
  <si>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</si>
  <si>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</si>
  <si>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</si>
  <si>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</si>
  <si>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</si>
  <si>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</si>
  <si>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</si>
  <si>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</si>
  <si>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</si>
  <si>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</si>
  <si>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</si>
  <si>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</si>
  <si>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</si>
  <si>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</si>
  <si>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</si>
  <si>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</si>
  <si>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</si>
  <si>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</si>
  <si>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</si>
  <si>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</si>
  <si>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</si>
  <si>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</si>
  <si>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</si>
  <si>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</si>
  <si>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</si>
  <si>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</si>
  <si>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</si>
  <si>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</si>
  <si>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</si>
  <si>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</si>
  <si>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</si>
  <si>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</si>
  <si>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</si>
  <si>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</si>
  <si>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</si>
  <si>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</si>
  <si>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</si>
  <si>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</si>
  <si>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</si>
  <si>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</si>
  <si>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</si>
  <si>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</si>
  <si>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</si>
  <si>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</si>
  <si>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</si>
  <si>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</si>
  <si>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</si>
  <si>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</si>
  <si>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</si>
  <si>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</si>
  <si>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</si>
  <si>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</si>
  <si>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</si>
  <si>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</si>
  <si>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</si>
  <si>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</si>
  <si>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</si>
  <si>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</si>
  <si>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</si>
  <si>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</si>
  <si>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</si>
  <si>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</si>
  <si>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</si>
  <si>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</si>
  <si>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</si>
  <si>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</si>
  <si>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</si>
  <si>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</si>
  <si>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</si>
  <si>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</si>
  <si>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</si>
  <si>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</si>
  <si>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</si>
  <si>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</si>
  <si>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</si>
  <si>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</si>
  <si>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</si>
  <si>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</si>
  <si>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</si>
  <si>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</si>
  <si>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</si>
  <si>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</si>
  <si>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</si>
  <si>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</si>
  <si>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</si>
  <si>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</si>
  <si>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</si>
  <si>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</si>
  <si>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</si>
  <si>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</si>
  <si>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</si>
  <si>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</si>
  <si>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</si>
  <si>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</si>
  <si>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</si>
  <si>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</si>
  <si>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</si>
  <si>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</si>
  <si>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</si>
  <si>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</si>
  <si>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</si>
  <si>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</si>
  <si>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</si>
  <si>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</si>
  <si>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</si>
  <si>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</si>
  <si>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</si>
  <si>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</si>
  <si>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</si>
  <si>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</si>
  <si>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</si>
  <si>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</si>
  <si>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</si>
  <si>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</si>
  <si>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</si>
  <si>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</si>
  <si>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</si>
  <si>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</si>
  <si>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</si>
  <si>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</si>
  <si>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</si>
  <si>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</si>
  <si>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</si>
  <si>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</si>
  <si>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</si>
  <si>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</si>
  <si>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</si>
  <si>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</si>
  <si>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</si>
  <si>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</si>
  <si>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</si>
  <si>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</si>
  <si>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</si>
  <si>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</si>
  <si>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</si>
  <si>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</si>
  <si>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</si>
  <si>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</si>
  <si>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</si>
  <si>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</si>
  <si>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</si>
  <si>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</si>
  <si>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</si>
  <si>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</si>
  <si>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</si>
  <si>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</si>
  <si>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</si>
  <si>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</si>
  <si>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</si>
  <si>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</si>
  <si>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</si>
  <si>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</si>
  <si>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</si>
  <si>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</si>
  <si>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</si>
  <si>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</si>
  <si>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</si>
  <si>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</si>
  <si>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</si>
  <si>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</si>
  <si>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</si>
  <si>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</si>
  <si>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</si>
  <si>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</si>
  <si>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</si>
  <si>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</si>
  <si>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</si>
  <si>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</si>
  <si>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</si>
  <si>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</si>
  <si>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</si>
  <si>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</si>
  <si>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</si>
  <si>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</si>
  <si>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</si>
  <si>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</si>
  <si>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</si>
  <si>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</si>
  <si>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</si>
  <si>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</si>
  <si>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</si>
  <si>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</si>
  <si>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</si>
  <si>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</si>
  <si>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</si>
  <si>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</si>
  <si>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</si>
  <si>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</si>
  <si>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</si>
  <si>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</si>
  <si>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</si>
  <si>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</si>
  <si>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</si>
  <si>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</si>
  <si>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</si>
  <si>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</si>
  <si>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</si>
  <si>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</si>
  <si>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</si>
  <si>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</si>
  <si>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</si>
  <si>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</si>
  <si>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</si>
  <si>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</si>
  <si>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</si>
  <si>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</si>
  <si>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</si>
  <si>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</si>
  <si>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</si>
  <si>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</si>
  <si>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</si>
  <si>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</si>
  <si>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</si>
  <si>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</si>
  <si>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</si>
  <si>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</si>
  <si>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</si>
  <si>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</si>
  <si>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</si>
  <si>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</si>
  <si>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</si>
  <si>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</si>
  <si>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</si>
  <si>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</si>
  <si>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</si>
  <si>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</si>
  <si>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</si>
  <si>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</si>
  <si>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</si>
  <si>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</si>
  <si>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</si>
  <si>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</si>
  <si>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</si>
  <si>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</si>
  <si>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</si>
  <si>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</si>
  <si>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</si>
  <si>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</si>
  <si>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</si>
  <si>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</si>
  <si>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</si>
  <si>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</si>
  <si>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</si>
  <si>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</si>
  <si>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</si>
  <si>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</si>
  <si>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</si>
  <si>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</si>
  <si>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</si>
  <si>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</si>
  <si>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</si>
  <si>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</si>
  <si>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</si>
  <si>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</si>
  <si>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</si>
  <si>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</si>
  <si>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</si>
  <si>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</si>
  <si>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</si>
  <si>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</si>
  <si>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</si>
  <si>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</si>
  <si>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</si>
  <si>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</si>
  <si>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</si>
  <si>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</si>
  <si>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</si>
  <si>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</si>
  <si>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</si>
  <si>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</si>
  <si>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</si>
  <si>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</si>
  <si>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</si>
  <si>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</si>
  <si>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</si>
  <si>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</si>
  <si>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</si>
  <si>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</si>
  <si>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</si>
  <si>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</si>
  <si>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</si>
  <si>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</si>
  <si>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</si>
  <si>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</si>
  <si>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</si>
  <si>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</si>
  <si>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</si>
  <si>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</si>
  <si>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</si>
  <si>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</si>
  <si>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</si>
  <si>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</si>
  <si>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</si>
  <si>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</si>
  <si>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</si>
  <si>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</si>
  <si>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</si>
  <si>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</si>
  <si>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</si>
  <si>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</si>
  <si>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</si>
  <si>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</si>
  <si>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</si>
  <si>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</si>
  <si>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</si>
  <si>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</si>
  <si>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</si>
  <si>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</si>
  <si>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</si>
  <si>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</si>
  <si>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</si>
  <si>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</si>
  <si>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</si>
  <si>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</si>
  <si>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</si>
  <si>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</si>
  <si>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</si>
  <si>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</si>
  <si>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</si>
  <si>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</si>
  <si>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</si>
  <si>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</si>
  <si>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</si>
  <si>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</si>
  <si>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</si>
  <si>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</si>
  <si>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</si>
  <si>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</si>
  <si>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</si>
  <si>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</si>
  <si>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</si>
  <si>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</si>
  <si>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</si>
  <si>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</si>
  <si>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</si>
  <si>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</si>
  <si>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</si>
  <si>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</si>
  <si>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</si>
  <si>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</si>
  <si>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</si>
  <si>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</si>
  <si>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</si>
  <si>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</si>
  <si>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</si>
  <si>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</si>
  <si>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</si>
  <si>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</si>
  <si>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</si>
  <si>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</si>
  <si>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</si>
  <si>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</si>
  <si>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</si>
  <si>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</si>
  <si>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</si>
  <si>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</si>
  <si>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</si>
  <si>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</si>
  <si>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</si>
  <si>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</si>
  <si>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</si>
  <si>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</si>
  <si>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</si>
  <si>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</si>
  <si>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</si>
  <si>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</si>
  <si>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</si>
  <si>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</si>
  <si>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</si>
  <si>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</si>
  <si>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</si>
  <si>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</si>
  <si>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</si>
  <si>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</si>
  <si>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</si>
  <si>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</si>
  <si>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</si>
  <si>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</si>
  <si>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</si>
  <si>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</si>
  <si>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</si>
  <si>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</si>
  <si>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</si>
  <si>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</si>
  <si>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</si>
  <si>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</si>
  <si>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</si>
  <si>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</si>
  <si>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</si>
  <si>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</si>
  <si>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</si>
  <si>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</si>
  <si>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</si>
  <si>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</si>
  <si>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</si>
  <si>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</si>
  <si>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</si>
  <si>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</si>
  <si>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</si>
  <si>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</si>
  <si>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</si>
  <si>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</si>
  <si>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</si>
  <si>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</si>
  <si>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</si>
  <si>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</si>
  <si>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</si>
  <si>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</si>
  <si>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</si>
  <si>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</si>
  <si>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</si>
  <si>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</si>
  <si>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</si>
  <si>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</si>
  <si>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</si>
  <si>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</si>
  <si>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</si>
  <si>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</si>
  <si>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</si>
  <si>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</si>
  <si>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</si>
  <si>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</si>
  <si>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</si>
  <si>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</si>
  <si>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</si>
  <si>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</si>
  <si>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</si>
  <si>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</si>
  <si>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</si>
  <si>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</si>
  <si>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</si>
  <si>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</si>
  <si>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</si>
  <si>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</si>
  <si>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</si>
  <si>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</si>
  <si>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</si>
  <si>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</si>
  <si>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</si>
  <si>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</si>
  <si>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</si>
  <si>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</si>
  <si>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</si>
  <si>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</si>
  <si>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</si>
  <si>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</si>
  <si>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</si>
  <si>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</si>
  <si>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</si>
  <si>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</si>
  <si>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</si>
  <si>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</si>
  <si>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</si>
  <si>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</si>
  <si>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</si>
  <si>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</si>
  <si>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</si>
  <si>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</si>
  <si>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</si>
  <si>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</si>
  <si>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</si>
  <si>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</si>
  <si>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</si>
  <si>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</si>
  <si>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</si>
  <si>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</si>
  <si>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</si>
  <si>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</si>
  <si>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</si>
  <si>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</si>
  <si>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</si>
  <si>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</si>
  <si>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</si>
  <si>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</si>
  <si>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</si>
  <si>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</si>
  <si>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</si>
  <si>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</si>
  <si>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</si>
  <si>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</si>
  <si>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</si>
  <si>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</si>
  <si>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</si>
  <si>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</si>
  <si>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</si>
  <si>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</si>
  <si>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</si>
  <si>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</si>
  <si>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</si>
  <si>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</si>
  <si>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</si>
  <si>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</si>
  <si>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</si>
  <si>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</si>
  <si>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</si>
  <si>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</si>
  <si>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</si>
  <si>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</si>
  <si>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</si>
  <si>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</si>
  <si>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</si>
  <si>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</si>
  <si>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</si>
  <si>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</si>
  <si>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</si>
  <si>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</si>
  <si>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</si>
  <si>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</si>
  <si>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</si>
  <si>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</si>
  <si>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</si>
  <si>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</si>
  <si>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</si>
  <si>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</si>
  <si>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</si>
  <si>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</si>
  <si>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</si>
  <si>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</si>
  <si>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</si>
  <si>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</si>
  <si>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</si>
  <si>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</si>
  <si>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</si>
  <si>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</si>
  <si>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</si>
  <si>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</si>
  <si>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</si>
  <si>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</si>
  <si>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</si>
  <si>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</si>
  <si>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</si>
  <si>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</si>
  <si>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</si>
  <si>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</si>
  <si>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</si>
  <si>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</si>
  <si>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</si>
  <si>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</si>
  <si>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</si>
  <si>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</si>
  <si>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</si>
  <si>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</si>
  <si>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</si>
  <si>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</si>
  <si>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</si>
  <si>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</si>
  <si>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</si>
  <si>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</si>
  <si>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</si>
  <si>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</si>
  <si>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</si>
  <si>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</si>
  <si>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</si>
  <si>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</si>
  <si>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</si>
  <si>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</si>
  <si>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</si>
  <si>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</si>
  <si>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</si>
  <si>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</si>
  <si>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</si>
  <si>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</si>
  <si>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</si>
  <si>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</si>
  <si>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</si>
  <si>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</si>
  <si>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</si>
  <si>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</si>
  <si>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</si>
  <si>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</si>
  <si>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</si>
  <si>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</si>
  <si>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</si>
  <si>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</si>
  <si>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</si>
  <si>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</si>
  <si>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</si>
  <si>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</si>
  <si>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</si>
  <si>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</si>
  <si>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</si>
  <si>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</si>
  <si>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</si>
  <si>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</si>
  <si>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</si>
  <si>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</si>
  <si>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</si>
  <si>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</si>
  <si>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</si>
  <si>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</si>
  <si>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</si>
  <si>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</si>
  <si>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</si>
  <si>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</si>
  <si>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</si>
  <si>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</si>
  <si>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</si>
  <si>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</si>
  <si>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</si>
  <si>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</si>
  <si>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</si>
  <si>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</si>
  <si>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</si>
  <si>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</si>
  <si>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</si>
  <si>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</si>
  <si>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</si>
  <si>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</si>
  <si>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</si>
  <si>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</si>
  <si>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</si>
  <si>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</si>
  <si>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</si>
  <si>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</si>
  <si>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</si>
  <si>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</si>
  <si>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</si>
  <si>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</si>
  <si>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</si>
  <si>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</si>
  <si>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</si>
  <si>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</si>
  <si>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</si>
  <si>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</si>
  <si>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</si>
  <si>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</si>
  <si>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</si>
  <si>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</si>
  <si>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</si>
  <si>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</si>
  <si>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</si>
  <si>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</si>
  <si>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</si>
  <si>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</si>
  <si>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</si>
  <si>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</si>
  <si>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</si>
  <si>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</si>
  <si>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</si>
  <si>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</si>
  <si>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</si>
  <si>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</si>
  <si>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</si>
  <si>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</si>
  <si>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</si>
  <si>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</si>
  <si>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</si>
  <si>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</si>
  <si>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</si>
  <si>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</si>
  <si>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</si>
  <si>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</si>
  <si>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</si>
  <si>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</si>
  <si>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</si>
  <si>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</si>
  <si>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</si>
  <si>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</si>
  <si>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</si>
  <si>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</si>
  <si>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</si>
  <si>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</si>
  <si>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</si>
  <si>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</si>
  <si>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</si>
  <si>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</si>
  <si>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</si>
  <si>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</si>
  <si>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</si>
  <si>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</si>
  <si>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</si>
  <si>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</si>
  <si>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</si>
  <si>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</si>
  <si>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</si>
  <si>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</si>
  <si>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</si>
  <si>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</si>
  <si>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</si>
  <si>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</si>
  <si>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</si>
  <si>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</si>
  <si>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</si>
  <si>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</si>
  <si>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</si>
  <si>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</si>
  <si>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</si>
  <si>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</si>
  <si>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</si>
  <si>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</si>
  <si>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</si>
  <si>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</si>
  <si>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</si>
  <si>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</si>
  <si>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</si>
  <si>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</si>
  <si>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</si>
  <si>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</si>
  <si>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</si>
  <si>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</si>
  <si>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</si>
  <si>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</si>
  <si>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</si>
  <si>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</si>
  <si>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</si>
  <si>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</si>
  <si>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</si>
  <si>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</si>
  <si>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</si>
  <si>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</si>
  <si>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</si>
  <si>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</si>
  <si>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</si>
  <si>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</si>
  <si>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</si>
  <si>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</si>
  <si>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</si>
  <si>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</si>
  <si>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</si>
  <si>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</si>
  <si>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</si>
  <si>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</si>
  <si>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</si>
  <si>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</si>
  <si>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</si>
  <si>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</si>
  <si>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</si>
  <si>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</si>
  <si>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</si>
  <si>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</si>
  <si>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</si>
  <si>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</si>
  <si>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</si>
  <si>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</si>
  <si>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</si>
  <si>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</si>
  <si>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</si>
  <si>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</si>
  <si>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</si>
  <si>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</si>
  <si>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</si>
  <si>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</si>
  <si>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</si>
  <si>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</si>
  <si>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</si>
  <si>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</si>
  <si>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</si>
  <si>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</si>
  <si>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</si>
  <si>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</si>
  <si>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</si>
  <si>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</si>
  <si>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</si>
  <si>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</si>
  <si>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</si>
  <si>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</si>
  <si>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</si>
  <si>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</si>
  <si>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</si>
  <si>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</si>
  <si>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</si>
  <si>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</si>
  <si>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</si>
  <si>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</si>
  <si>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</si>
  <si>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</si>
  <si>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</si>
  <si>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</si>
  <si>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</si>
  <si>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</si>
  <si>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</si>
  <si>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</si>
  <si>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</si>
  <si>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</si>
  <si>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</si>
  <si>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</si>
  <si>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</si>
  <si>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</si>
  <si>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</si>
  <si>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</si>
  <si>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</si>
  <si>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</si>
  <si>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</si>
  <si>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</si>
  <si>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</si>
  <si>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</si>
  <si>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</si>
  <si>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</si>
  <si>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</si>
  <si>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</si>
  <si>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</si>
  <si>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</si>
  <si>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</si>
  <si>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</si>
  <si>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</si>
  <si>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</si>
  <si>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</si>
  <si>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</si>
  <si>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</si>
  <si>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</si>
  <si>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</si>
  <si>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</si>
  <si>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</si>
  <si>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</si>
  <si>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</si>
  <si>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</si>
  <si>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</si>
  <si>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</si>
  <si>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</si>
  <si>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</si>
  <si>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</si>
  <si>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</si>
  <si>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</si>
  <si>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</si>
  <si>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</si>
  <si>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</si>
  <si>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</si>
  <si>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</si>
  <si>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</si>
  <si>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</si>
  <si>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</si>
  <si>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</si>
  <si>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</si>
  <si>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</si>
  <si>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</si>
  <si>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</si>
  <si>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</si>
  <si>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</si>
  <si>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</si>
  <si>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</si>
  <si>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</si>
  <si>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</si>
  <si>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</si>
  <si>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</si>
  <si>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</si>
  <si>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</si>
  <si>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</si>
  <si>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</si>
  <si>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</si>
  <si>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</si>
  <si>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</si>
  <si>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</si>
  <si>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</si>
  <si>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</si>
  <si>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</si>
  <si>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</si>
  <si>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</si>
  <si>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</si>
  <si>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</si>
  <si>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</si>
  <si>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</si>
  <si>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</si>
  <si>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</si>
  <si>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</si>
  <si>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</si>
  <si>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</si>
  <si>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</si>
  <si>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</si>
  <si>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</si>
  <si>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</si>
  <si>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</si>
  <si>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</si>
  <si>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</si>
  <si>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</si>
  <si>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</si>
  <si>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</si>
  <si>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</si>
  <si>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</si>
  <si>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</si>
  <si>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</si>
  <si>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</si>
  <si>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</si>
  <si>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</si>
  <si>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</si>
  <si>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</si>
  <si>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</si>
  <si>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</si>
  <si>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</si>
  <si>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</si>
  <si>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</si>
  <si>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</si>
  <si>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</si>
  <si>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</si>
  <si>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</si>
  <si>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</si>
  <si>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</si>
  <si>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</si>
  <si>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</si>
  <si>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</si>
  <si>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</si>
  <si>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</si>
  <si>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</si>
  <si>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</si>
  <si>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</si>
  <si>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</si>
  <si>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</si>
  <si>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</si>
  <si>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</si>
  <si>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</si>
  <si>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</si>
  <si>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</si>
  <si>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</si>
  <si>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</si>
  <si>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</si>
  <si>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</si>
  <si>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</si>
  <si>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</si>
  <si>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</si>
  <si>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</si>
  <si>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</si>
  <si>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</si>
  <si>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</si>
  <si>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</si>
  <si>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</si>
  <si>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</si>
  <si>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</si>
  <si>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</si>
  <si>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</si>
  <si>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</si>
  <si>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</si>
  <si>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</si>
  <si>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</si>
  <si>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</si>
  <si>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</si>
  <si>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</si>
  <si>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</si>
  <si>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</si>
  <si>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</si>
  <si>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</si>
  <si>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</si>
  <si>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</si>
  <si>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</si>
  <si>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</si>
  <si>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</si>
  <si>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</si>
  <si>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</si>
  <si>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</si>
  <si>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</si>
  <si>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</si>
  <si>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</si>
  <si>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</si>
  <si>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</si>
  <si>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</si>
  <si>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</si>
  <si>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</si>
  <si>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</si>
  <si>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</si>
  <si>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</si>
  <si>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</si>
  <si>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</si>
  <si>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</si>
  <si>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</si>
  <si>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</si>
  <si>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</si>
  <si>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</si>
  <si>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</si>
  <si>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</si>
  <si>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</si>
  <si>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</si>
  <si>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</si>
  <si>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</si>
  <si>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</si>
  <si>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</si>
  <si>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</si>
  <si>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</si>
  <si>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</si>
  <si>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</si>
  <si>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</si>
  <si>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</si>
  <si>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</si>
  <si>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</si>
  <si>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</si>
  <si>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</si>
  <si>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</si>
  <si>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</si>
  <si>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</si>
  <si>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</si>
  <si>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</si>
  <si>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</si>
  <si>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</si>
  <si>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</si>
  <si>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</si>
  <si>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</si>
  <si>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</si>
  <si>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</si>
  <si>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</si>
  <si>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</si>
  <si>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</si>
  <si>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</si>
  <si>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</si>
  <si>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</si>
  <si>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</si>
  <si>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</si>
  <si>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</si>
  <si>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</si>
  <si>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</si>
  <si>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</si>
  <si>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</si>
  <si>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</si>
  <si>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</si>
  <si>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</si>
  <si>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</si>
  <si>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</si>
  <si>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</si>
  <si>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</si>
  <si>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</si>
  <si>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</si>
  <si>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</si>
  <si>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</si>
  <si>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</si>
  <si>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</si>
  <si>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</si>
  <si>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</si>
  <si>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</si>
  <si>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</si>
  <si>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</si>
  <si>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</si>
  <si>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</si>
  <si>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</si>
  <si>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</si>
  <si>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</si>
  <si>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</si>
  <si>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</si>
  <si>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</si>
  <si>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</si>
  <si>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</si>
  <si>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</si>
  <si>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</si>
  <si>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</si>
  <si>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</si>
  <si>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</si>
  <si>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</si>
  <si>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</si>
  <si>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</si>
  <si>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</si>
  <si>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</si>
  <si>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</si>
  <si>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</si>
  <si>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</si>
  <si>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</si>
  <si>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</si>
  <si>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</si>
  <si>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</si>
  <si>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</si>
  <si>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</si>
  <si>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</si>
  <si>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</si>
  <si>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</si>
  <si>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</si>
  <si>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</si>
  <si>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</si>
  <si>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</si>
  <si>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</si>
  <si>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</si>
  <si>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</si>
  <si>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</si>
  <si>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</si>
  <si>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</si>
  <si>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</si>
  <si>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</si>
  <si>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</si>
  <si>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</si>
  <si>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</si>
  <si>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</si>
  <si>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</si>
  <si>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</si>
  <si>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</si>
  <si>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</si>
  <si>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</si>
  <si>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</si>
  <si>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</si>
  <si>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</si>
  <si>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</si>
  <si>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</si>
  <si>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</si>
  <si>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</si>
  <si>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</si>
  <si>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</si>
  <si>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</si>
  <si>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</si>
  <si>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</si>
  <si>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</si>
  <si>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</si>
  <si>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</si>
  <si>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</si>
  <si>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</si>
  <si>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</si>
  <si>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</si>
  <si>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</si>
  <si>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</si>
  <si>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</si>
  <si>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</si>
  <si>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</si>
  <si>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</si>
  <si>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</si>
  <si>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</si>
  <si>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</si>
  <si>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</si>
  <si>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</si>
  <si>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</si>
  <si>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</si>
  <si>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</si>
  <si>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</si>
  <si>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</si>
  <si>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</si>
  <si>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</si>
  <si>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</si>
  <si>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</si>
  <si>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</si>
  <si>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</si>
  <si>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</si>
  <si>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</si>
  <si>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</si>
  <si>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</si>
  <si>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</si>
  <si>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</si>
  <si>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</si>
  <si>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</si>
  <si>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</si>
  <si>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</si>
  <si>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</si>
  <si>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</si>
  <si>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</si>
  <si>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</si>
  <si>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</si>
  <si>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</si>
  <si>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</si>
  <si>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</si>
  <si>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</si>
  <si>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</si>
  <si>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</si>
  <si>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</si>
  <si>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</si>
  <si>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</si>
  <si>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</si>
  <si>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</si>
  <si>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</si>
  <si>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</si>
  <si>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</si>
  <si>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</si>
  <si>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</si>
  <si>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</si>
  <si>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</si>
  <si>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</si>
  <si>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</si>
  <si>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</si>
  <si>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</si>
  <si>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</si>
  <si>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</si>
  <si>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</si>
  <si>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</si>
  <si>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</si>
  <si>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</si>
  <si>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</si>
  <si>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</si>
  <si>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</si>
  <si>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</si>
  <si>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</si>
  <si>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</si>
  <si>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</si>
  <si>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</si>
  <si>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</si>
  <si>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</si>
  <si>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</si>
  <si>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</si>
  <si>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</si>
  <si>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</si>
  <si>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</si>
  <si>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</si>
  <si>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</si>
  <si>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</si>
  <si>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</si>
  <si>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</si>
  <si>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</si>
  <si>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</si>
  <si>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</si>
  <si>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</si>
  <si>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</si>
  <si>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</si>
  <si>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</si>
  <si>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</si>
  <si>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</si>
  <si>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</si>
  <si>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</si>
  <si>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</si>
  <si>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</si>
  <si>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</si>
  <si>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</si>
  <si>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</si>
  <si>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</si>
  <si>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</si>
  <si>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</si>
  <si>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</si>
  <si>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</si>
  <si>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</si>
  <si>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</si>
  <si>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</si>
  <si>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</si>
  <si>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</si>
  <si>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</si>
  <si>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</si>
  <si>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</si>
  <si>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</si>
  <si>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</si>
  <si>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</si>
  <si>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</si>
  <si>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</si>
  <si>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</si>
  <si>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</si>
  <si>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</si>
  <si>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</si>
  <si>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</si>
  <si>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</si>
  <si>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</si>
  <si>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</si>
  <si>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</si>
  <si>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</si>
  <si>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</si>
  <si>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</si>
  <si>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</si>
  <si>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</si>
  <si>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</si>
  <si>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</si>
  <si>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</si>
  <si>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</si>
  <si>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</si>
  <si>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</si>
  <si>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</si>
  <si>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</si>
  <si>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</si>
  <si>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</si>
  <si>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</si>
  <si>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</si>
  <si>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</si>
  <si>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</si>
  <si>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</si>
  <si>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</si>
  <si>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</si>
  <si>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</si>
  <si>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</si>
  <si>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</si>
  <si>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</si>
  <si>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</si>
  <si>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</si>
  <si>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</si>
  <si>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</si>
  <si>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</si>
  <si>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</si>
  <si>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</si>
  <si>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</si>
  <si>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</si>
  <si>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</si>
  <si>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</si>
  <si>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</si>
  <si>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</si>
  <si>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</si>
  <si>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</si>
  <si>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</si>
  <si>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</si>
  <si>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</si>
  <si>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</si>
  <si>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</si>
  <si>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</si>
  <si>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</si>
  <si>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</si>
  <si>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</si>
  <si>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</si>
  <si>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</si>
  <si>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</si>
  <si>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</si>
  <si>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</si>
  <si>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</si>
  <si>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</si>
  <si>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</si>
  <si>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</si>
  <si>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</si>
  <si>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</si>
  <si>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</si>
  <si>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</si>
  <si>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</si>
  <si>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</si>
  <si>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</si>
  <si>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</si>
  <si>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</si>
  <si>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</si>
  <si>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</si>
  <si>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</si>
  <si>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</si>
  <si>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</si>
  <si>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</si>
  <si>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</si>
  <si>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</si>
  <si>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</si>
  <si>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</si>
  <si>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</si>
  <si>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</si>
  <si>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</si>
  <si>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</si>
  <si>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</si>
  <si>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</si>
  <si>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</si>
  <si>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</si>
  <si>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</si>
  <si>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</si>
  <si>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</si>
  <si>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</si>
  <si>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</si>
  <si>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</si>
  <si>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</si>
  <si>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</si>
  <si>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</si>
  <si>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</si>
  <si>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</si>
  <si>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</si>
  <si>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</si>
  <si>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</si>
  <si>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</si>
  <si>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</si>
  <si>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</si>
  <si>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</si>
  <si>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</si>
  <si>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</si>
  <si>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</si>
  <si>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</si>
  <si>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</si>
  <si>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</si>
  <si>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</si>
  <si>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</si>
  <si>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</si>
  <si>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</si>
  <si>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</si>
  <si>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</si>
  <si>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</si>
  <si>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</si>
  <si>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</si>
  <si>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</si>
  <si>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</si>
  <si>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</si>
  <si>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</si>
  <si>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</si>
  <si>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</si>
  <si>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</si>
  <si>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</si>
  <si>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</si>
  <si>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</si>
  <si>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</si>
  <si>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</si>
  <si>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</si>
  <si>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</si>
  <si>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</si>
  <si>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</si>
  <si>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</si>
  <si>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</si>
  <si>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</si>
  <si>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</si>
  <si>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</si>
  <si>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</si>
  <si>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</si>
  <si>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</si>
  <si>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</si>
  <si>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</si>
  <si>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</si>
  <si>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</si>
  <si>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</si>
  <si>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</si>
  <si>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</si>
  <si>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</si>
  <si>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</si>
  <si>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</si>
  <si>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</si>
  <si>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</si>
  <si>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</si>
  <si>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</si>
  <si>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</si>
  <si>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</si>
  <si>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</si>
  <si>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</si>
  <si>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</si>
  <si>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</si>
  <si>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</si>
  <si>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</si>
  <si>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</si>
  <si>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</si>
  <si>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</si>
  <si>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</si>
  <si>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</si>
  <si>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</si>
  <si>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</si>
  <si>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</si>
  <si>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</si>
  <si>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</si>
  <si>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</si>
  <si>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</si>
  <si>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</si>
  <si>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</si>
  <si>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</si>
  <si>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</si>
  <si>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</si>
  <si>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</si>
  <si>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</si>
  <si>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</si>
  <si>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</si>
  <si>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</si>
  <si>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</si>
  <si>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</si>
  <si>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</si>
  <si>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</si>
  <si>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</si>
  <si>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</si>
  <si>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</si>
  <si>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</si>
  <si>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</si>
  <si>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</si>
  <si>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</si>
  <si>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</si>
  <si>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</si>
  <si>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</si>
  <si>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</si>
  <si>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</si>
  <si>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</si>
  <si>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</si>
  <si>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</si>
  <si>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</si>
  <si>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</si>
  <si>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</si>
  <si>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</si>
  <si>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</si>
  <si>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</si>
  <si>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</si>
  <si>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</si>
  <si>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</si>
  <si>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</si>
  <si>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</si>
  <si>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</si>
  <si>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</si>
  <si>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</si>
  <si>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</si>
  <si>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</si>
  <si>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</si>
  <si>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</si>
  <si>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</si>
  <si>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</si>
  <si>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</si>
  <si>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</si>
  <si>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</si>
  <si>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</si>
  <si>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</si>
  <si>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</si>
  <si>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</si>
  <si>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</si>
  <si>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</si>
  <si>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</si>
  <si>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</si>
  <si>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</si>
  <si>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</si>
  <si>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</si>
  <si>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</si>
  <si>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</si>
  <si>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</si>
  <si>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</si>
  <si>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</si>
  <si>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</si>
  <si>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</si>
  <si>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</si>
  <si>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</si>
  <si>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</si>
  <si>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</si>
  <si>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</si>
  <si>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</si>
  <si>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</si>
  <si>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</si>
  <si>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</si>
  <si>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</si>
  <si>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</si>
  <si>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</si>
  <si>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</si>
  <si>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</si>
  <si>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</si>
  <si>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</si>
  <si>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</si>
  <si>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</si>
  <si>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</si>
  <si>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</si>
  <si>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</si>
  <si>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</si>
  <si>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</si>
  <si>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</si>
  <si>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</si>
  <si>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</si>
  <si>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</si>
  <si>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</si>
  <si>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</si>
  <si>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</si>
  <si>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</si>
  <si>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</si>
  <si>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</si>
  <si>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</si>
  <si>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</si>
  <si>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</si>
  <si>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</si>
  <si>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</si>
  <si>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</si>
  <si>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</si>
  <si>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</si>
  <si>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</si>
  <si>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</si>
  <si>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</si>
  <si>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</si>
  <si>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</si>
  <si>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</si>
  <si>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</si>
  <si>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</si>
  <si>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</si>
  <si>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</si>
  <si>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</si>
  <si>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</si>
  <si>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</si>
  <si>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</si>
  <si>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</si>
  <si>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</si>
  <si>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</si>
  <si>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</si>
  <si>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</si>
  <si>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</si>
  <si>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</si>
  <si>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</si>
  <si>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</si>
  <si>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</si>
  <si>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</si>
  <si>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</si>
  <si>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</si>
  <si>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</si>
  <si>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</si>
  <si>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</si>
  <si>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</si>
  <si>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</si>
  <si>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</si>
  <si>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</si>
  <si>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</si>
  <si>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</si>
  <si>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</si>
  <si>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</si>
  <si>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</si>
  <si>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</si>
  <si>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</si>
  <si>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</si>
  <si>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</si>
  <si>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</si>
  <si>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</si>
  <si>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</si>
  <si>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</si>
  <si>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</si>
  <si>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</si>
  <si>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</si>
  <si>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</si>
  <si>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</si>
  <si>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</si>
  <si>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</si>
  <si>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</si>
  <si>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</si>
  <si>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</si>
  <si>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</si>
  <si>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</si>
  <si>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</si>
  <si>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</si>
  <si>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</si>
  <si>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</si>
  <si>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</si>
  <si>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</si>
  <si>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</si>
  <si>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</si>
  <si>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</si>
  <si>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</si>
  <si>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</si>
  <si>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</si>
  <si>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</si>
  <si>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</si>
  <si>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</si>
  <si>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</si>
  <si>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</si>
  <si>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</si>
  <si>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</si>
  <si>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</si>
  <si>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</si>
  <si>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</si>
  <si>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</si>
  <si>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</si>
  <si>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</si>
  <si>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</si>
  <si>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</si>
  <si>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</si>
  <si>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</si>
  <si>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</si>
  <si>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</si>
  <si>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</si>
  <si>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</si>
  <si>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</si>
  <si>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</si>
  <si>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</si>
  <si>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</si>
  <si>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</si>
  <si>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</si>
  <si>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</si>
  <si>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</si>
  <si>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</si>
  <si>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</si>
  <si>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</si>
  <si>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</si>
  <si>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</si>
  <si>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</si>
  <si>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</si>
  <si>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</si>
  <si>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</si>
  <si>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</si>
  <si>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</si>
  <si>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</si>
  <si>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</si>
  <si>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</si>
  <si>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</si>
  <si>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</si>
  <si>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</si>
  <si>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</si>
  <si>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</si>
  <si>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</si>
  <si>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</si>
  <si>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</si>
  <si>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</si>
  <si>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</si>
  <si>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</si>
  <si>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</si>
  <si>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</si>
  <si>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</si>
  <si>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</si>
  <si>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</si>
  <si>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</si>
  <si>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</si>
  <si>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</si>
  <si>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</si>
  <si>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</si>
  <si>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</si>
  <si>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</si>
  <si>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</si>
  <si>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</si>
  <si>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</si>
  <si>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</si>
  <si>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</si>
  <si>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</si>
  <si>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</si>
  <si>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</si>
  <si>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</si>
  <si>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</si>
  <si>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</si>
  <si>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</si>
  <si>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</si>
  <si>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</si>
  <si>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</si>
  <si>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</si>
  <si>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</si>
  <si>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</si>
  <si>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</si>
  <si>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</si>
  <si>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</si>
  <si>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</si>
  <si>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</si>
  <si>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</si>
  <si>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</si>
  <si>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</si>
  <si>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</si>
  <si>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</si>
  <si>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</si>
  <si>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</si>
  <si>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</si>
  <si>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</si>
  <si>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</si>
  <si>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</si>
  <si>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</si>
  <si>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</si>
  <si>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</si>
  <si>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</si>
  <si>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</si>
  <si>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</si>
  <si>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</si>
  <si>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</si>
  <si>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</si>
  <si>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</si>
  <si>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</si>
  <si>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</si>
  <si>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</si>
  <si>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</si>
  <si>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</si>
  <si>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</si>
  <si>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</si>
  <si>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</si>
  <si>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</si>
  <si>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</si>
  <si>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</si>
  <si>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</si>
  <si>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</si>
  <si>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</si>
  <si>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</si>
  <si>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</si>
  <si>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</si>
  <si>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</si>
  <si>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</si>
  <si>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</si>
  <si>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</si>
  <si>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</si>
  <si>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</si>
  <si>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</si>
  <si>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</si>
  <si>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</si>
  <si>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</si>
  <si>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</si>
  <si>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</si>
  <si>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</si>
  <si>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</si>
  <si>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</si>
  <si>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</si>
  <si>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</si>
  <si>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</si>
  <si>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</si>
  <si>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</si>
  <si>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</si>
  <si>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</si>
  <si>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</si>
  <si>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</si>
  <si>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</si>
  <si>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</si>
  <si>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</si>
  <si>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</si>
  <si>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</si>
  <si>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</si>
  <si>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</si>
  <si>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</si>
  <si>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</si>
  <si>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</si>
  <si>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</si>
  <si>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</si>
  <si>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</si>
  <si>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</si>
  <si>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</si>
  <si>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</si>
  <si>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</si>
  <si>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</si>
  <si>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</si>
  <si>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</si>
  <si>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</si>
  <si>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</si>
  <si>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</si>
  <si>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</si>
  <si>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</si>
  <si>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</si>
  <si>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</si>
  <si>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</si>
  <si>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</si>
  <si>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</si>
  <si>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</si>
  <si>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</si>
  <si>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</si>
  <si>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</si>
  <si>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</si>
  <si>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</si>
  <si>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</si>
  <si>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</si>
  <si>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</si>
  <si>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</si>
  <si>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</si>
  <si>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</si>
  <si>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</si>
  <si>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</si>
  <si>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</si>
  <si>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</si>
  <si>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</si>
  <si>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</si>
  <si>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</si>
  <si>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</si>
  <si>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</si>
  <si>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</si>
  <si>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</si>
  <si>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</si>
  <si>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</si>
  <si>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</si>
  <si>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</si>
  <si>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</si>
  <si>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</si>
  <si>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</si>
  <si>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</si>
  <si>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</si>
  <si>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</si>
  <si>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</si>
  <si>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</si>
  <si>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</si>
  <si>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</si>
  <si>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</si>
  <si>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</si>
  <si>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</si>
  <si>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</si>
  <si>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</si>
  <si>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</si>
  <si>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</si>
  <si>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</si>
  <si>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</si>
  <si>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</si>
  <si>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</si>
  <si>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</si>
  <si>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</si>
  <si>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</si>
  <si>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</si>
  <si>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</si>
  <si>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</si>
  <si>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</si>
  <si>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</si>
  <si>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</si>
  <si>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</si>
  <si>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</si>
  <si>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</si>
  <si>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</si>
  <si>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</si>
  <si>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</si>
  <si>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</si>
  <si>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</si>
  <si>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</si>
  <si>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</si>
  <si>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</si>
  <si>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</si>
  <si>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</si>
  <si>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</si>
  <si>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</si>
  <si>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</si>
  <si>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</si>
  <si>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</si>
  <si>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</si>
  <si>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</si>
  <si>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</si>
  <si>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</si>
  <si>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</si>
  <si>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</si>
  <si>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</si>
  <si>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</si>
  <si>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</si>
  <si>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</si>
  <si>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</si>
  <si>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</si>
  <si>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</si>
  <si>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</si>
  <si>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</si>
  <si>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</si>
  <si>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</si>
  <si>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</si>
  <si>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</si>
  <si>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</si>
  <si>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</si>
  <si>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</si>
  <si>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</si>
  <si>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</si>
  <si>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</si>
  <si>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</si>
  <si>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</si>
  <si>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</si>
  <si>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</si>
  <si>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</si>
  <si>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</si>
  <si>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</si>
  <si>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</si>
  <si>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</si>
  <si>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</si>
  <si>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</si>
  <si>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</si>
  <si>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</si>
  <si>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</si>
  <si>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</si>
  <si>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</si>
  <si>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</si>
  <si>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</si>
  <si>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</si>
  <si>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</si>
  <si>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</si>
  <si>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</si>
  <si>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</si>
  <si>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</si>
  <si>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</si>
  <si>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</si>
  <si>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</si>
  <si>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</si>
  <si>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</si>
  <si>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</si>
  <si>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</si>
  <si>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</si>
  <si>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</si>
  <si>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</si>
  <si>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</si>
  <si>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</si>
  <si>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</si>
  <si>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</si>
  <si>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</si>
  <si>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</si>
  <si>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</si>
  <si>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</si>
  <si>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</si>
  <si>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</si>
  <si>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</si>
  <si>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</si>
  <si>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</si>
  <si>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</si>
  <si>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</si>
  <si>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</si>
  <si>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</si>
  <si>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</si>
  <si>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</si>
  <si>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</si>
  <si>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</si>
  <si>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</si>
  <si>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</si>
  <si>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</si>
  <si>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</si>
  <si>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</si>
  <si>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</si>
  <si>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</si>
  <si>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</si>
  <si>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</si>
  <si>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</si>
  <si>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</si>
  <si>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</si>
  <si>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</si>
  <si>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</si>
  <si>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</si>
  <si>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</si>
  <si>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</si>
  <si>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</si>
  <si>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</si>
  <si>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</si>
  <si>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</si>
  <si>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</si>
  <si>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</si>
  <si>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</si>
  <si>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</si>
  <si>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</si>
  <si>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</si>
  <si>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</si>
  <si>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</si>
  <si>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</si>
  <si>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</si>
  <si>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</si>
  <si>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</si>
  <si>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</si>
  <si>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</si>
  <si>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</si>
  <si>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</si>
  <si>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</si>
  <si>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</si>
  <si>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</si>
  <si>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</si>
  <si>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</si>
  <si>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</si>
  <si>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</si>
  <si>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</si>
  <si>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</si>
  <si>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</si>
  <si>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</si>
  <si>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</si>
  <si>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</si>
  <si>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</si>
  <si>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</si>
  <si>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</si>
  <si>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</si>
  <si>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</si>
  <si>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</si>
  <si>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</si>
  <si>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</si>
  <si>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</si>
  <si>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</si>
  <si>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</si>
  <si>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</si>
  <si>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</si>
  <si>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</si>
  <si>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</si>
  <si>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</si>
  <si>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</si>
  <si>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</si>
  <si>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</si>
  <si>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</si>
  <si>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</si>
  <si>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</si>
  <si>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</si>
  <si>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</si>
  <si>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</si>
  <si>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</si>
  <si>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</si>
  <si>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</si>
  <si>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</si>
  <si>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</si>
  <si>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</si>
  <si>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</si>
  <si>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</si>
  <si>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</si>
  <si>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</si>
  <si>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</si>
  <si>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</si>
  <si>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</si>
  <si>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</si>
  <si>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</si>
  <si>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</si>
  <si>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</si>
  <si>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</si>
  <si>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</si>
  <si>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</si>
  <si>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</si>
  <si>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</si>
  <si>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</si>
  <si>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</si>
  <si>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</si>
  <si>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</si>
  <si>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</si>
  <si>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</si>
  <si>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</si>
  <si>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</si>
  <si>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</si>
  <si>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</si>
  <si>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</si>
  <si>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</si>
  <si>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</si>
  <si>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</si>
  <si>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</si>
  <si>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</si>
  <si>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</si>
  <si>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</si>
  <si>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</si>
  <si>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</si>
  <si>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</si>
  <si>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</si>
  <si>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</si>
  <si>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</si>
  <si>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</si>
  <si>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</si>
  <si>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</si>
  <si>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</si>
  <si>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</si>
  <si>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</si>
  <si>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</si>
  <si>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</si>
  <si>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</si>
  <si>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</si>
  <si>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</si>
  <si>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</si>
  <si>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</si>
  <si>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</si>
  <si>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</si>
  <si>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</si>
  <si>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</si>
  <si>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</si>
  <si>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</si>
  <si>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</si>
  <si>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</si>
  <si>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</si>
  <si>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</si>
  <si>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</si>
  <si>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</si>
  <si>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</si>
  <si>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</si>
  <si>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</si>
  <si>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</si>
  <si>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</si>
  <si>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</si>
  <si>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</si>
  <si>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</si>
  <si>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</si>
  <si>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</si>
  <si>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</si>
  <si>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</si>
  <si>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</si>
  <si>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</si>
  <si>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</si>
  <si>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</si>
  <si>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</si>
  <si>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</si>
  <si>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</si>
  <si>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</si>
  <si>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</si>
  <si>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</si>
  <si>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</si>
  <si>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</si>
  <si>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</si>
  <si>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</si>
  <si>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</si>
  <si>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</si>
  <si>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</si>
  <si>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</si>
  <si>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</si>
  <si>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</si>
  <si>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</si>
  <si>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</si>
  <si>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</si>
  <si>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</si>
  <si>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</si>
  <si>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</si>
  <si>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</si>
  <si>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</si>
  <si>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</si>
  <si>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</si>
  <si>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</si>
  <si>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</si>
  <si>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</si>
  <si>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</si>
  <si>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</si>
  <si>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</si>
  <si>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</si>
  <si>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</si>
  <si>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</si>
  <si>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</si>
  <si>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</si>
  <si>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</si>
  <si>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</si>
  <si>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</si>
  <si>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</si>
  <si>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</si>
  <si>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</si>
  <si>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</si>
  <si>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</si>
  <si>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</si>
  <si>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</si>
  <si>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</si>
  <si>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</si>
  <si>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</si>
  <si>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</si>
  <si>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</si>
  <si>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</si>
  <si>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</si>
  <si>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</si>
  <si>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</si>
  <si>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</si>
  <si>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</si>
  <si>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</si>
  <si>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</si>
  <si>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</si>
  <si>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</si>
  <si>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</si>
  <si>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</si>
  <si>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</si>
  <si>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</si>
  <si>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</si>
  <si>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</si>
  <si>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</si>
  <si>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</si>
  <si>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</si>
  <si>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</si>
  <si>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</si>
  <si>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</si>
  <si>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</si>
  <si>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</si>
  <si>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</si>
  <si>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</si>
  <si>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</si>
  <si>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</si>
  <si>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</si>
  <si>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</si>
  <si>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</si>
  <si>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</si>
  <si>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</si>
  <si>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</si>
  <si>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</si>
  <si>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</si>
  <si>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</si>
  <si>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</si>
  <si>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</si>
  <si>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</si>
  <si>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</si>
  <si>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</si>
  <si>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</si>
  <si>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</si>
  <si>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</si>
  <si>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</si>
  <si>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</si>
  <si>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</si>
  <si>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</si>
  <si>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</si>
  <si>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</si>
  <si>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</si>
  <si>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</si>
  <si>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</si>
  <si>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</si>
  <si>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</si>
  <si>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</si>
  <si>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</si>
  <si>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</si>
  <si>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</si>
  <si>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</si>
  <si>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</si>
  <si>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</si>
  <si>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</si>
  <si>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</si>
  <si>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</si>
  <si>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</si>
  <si>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</si>
  <si>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</si>
  <si>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</si>
  <si>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</si>
  <si>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</si>
  <si>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</si>
  <si>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</si>
  <si>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</si>
  <si>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</si>
  <si>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</si>
  <si>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</si>
  <si>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</si>
  <si>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</si>
  <si>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</si>
  <si>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</si>
  <si>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</si>
  <si>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</si>
  <si>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</si>
  <si>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</si>
  <si>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</si>
  <si>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</si>
  <si>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</si>
  <si>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</si>
  <si>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</si>
  <si>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</si>
  <si>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</si>
  <si>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</si>
  <si>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</si>
  <si>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</si>
  <si>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</si>
  <si>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</si>
  <si>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</si>
  <si>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</si>
  <si>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</si>
  <si>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</si>
  <si>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</si>
  <si>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</si>
  <si>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</si>
  <si>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</si>
  <si>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</si>
  <si>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</si>
  <si>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</si>
  <si>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</si>
  <si>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</si>
  <si>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</si>
  <si>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</si>
  <si>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</si>
  <si>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</si>
  <si>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</si>
  <si>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</si>
  <si>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</si>
  <si>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</si>
  <si>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</si>
  <si>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</si>
  <si>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</si>
  <si>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</si>
  <si>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</si>
  <si>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</si>
  <si>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</si>
  <si>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</si>
  <si>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</si>
  <si>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</si>
  <si>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</si>
  <si>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</si>
  <si>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</si>
  <si>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</si>
  <si>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</si>
  <si>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</si>
  <si>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</si>
  <si>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</si>
  <si>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</si>
  <si>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</si>
  <si>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</si>
  <si>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</si>
  <si>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</si>
  <si>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</si>
  <si>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</si>
  <si>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</si>
  <si>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</si>
  <si>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</si>
  <si>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</si>
  <si>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</si>
  <si>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</si>
  <si>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</si>
  <si>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</si>
  <si>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</si>
  <si>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</si>
  <si>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</si>
  <si>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</si>
  <si>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</si>
  <si>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</si>
  <si>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</si>
  <si>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</si>
  <si>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</si>
  <si>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</si>
  <si>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</si>
  <si>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</si>
  <si>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</si>
  <si>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</si>
  <si>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</si>
  <si>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</si>
  <si>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</si>
  <si>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</si>
  <si>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</si>
  <si>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</si>
  <si>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</si>
  <si>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</si>
  <si>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</si>
  <si>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</si>
  <si>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</si>
  <si>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</si>
  <si>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</si>
  <si>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</si>
  <si>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</si>
  <si>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</si>
  <si>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</si>
  <si>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</si>
  <si>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</si>
  <si>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</si>
  <si>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</si>
  <si>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</si>
  <si>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</si>
  <si>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</si>
  <si>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</si>
  <si>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</si>
  <si>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</si>
  <si>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</si>
  <si>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</si>
  <si>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</si>
  <si>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</si>
  <si>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</si>
  <si>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</si>
  <si>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</si>
  <si>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</si>
  <si>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</si>
  <si>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</si>
  <si>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</si>
  <si>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</si>
  <si>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</si>
  <si>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</si>
  <si>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</si>
  <si>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</si>
  <si>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</si>
  <si>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</si>
  <si>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</si>
  <si>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</si>
  <si>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</si>
  <si>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</si>
  <si>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</si>
  <si>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</si>
  <si>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</si>
  <si>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</si>
  <si>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</si>
  <si>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</si>
  <si>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</si>
  <si>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</si>
  <si>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</si>
  <si>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</si>
  <si>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</si>
  <si>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</si>
  <si>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</si>
  <si>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</si>
  <si>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</si>
  <si>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</si>
  <si>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</si>
  <si>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</si>
  <si>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</si>
  <si>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</si>
  <si>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</si>
  <si>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</si>
  <si>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</si>
  <si>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</si>
  <si>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</si>
  <si>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</si>
  <si>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</si>
  <si>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</si>
  <si>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</si>
  <si>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</si>
  <si>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</si>
  <si>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</si>
  <si>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</si>
  <si>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</si>
  <si>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</si>
  <si>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</si>
  <si>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</si>
  <si>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</si>
  <si>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</si>
  <si>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</si>
  <si>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</si>
  <si>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</si>
  <si>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</si>
  <si>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</si>
  <si>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</si>
  <si>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</si>
  <si>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</si>
  <si>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</si>
  <si>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</si>
  <si>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</si>
  <si>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</si>
  <si>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</si>
  <si>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</si>
  <si>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</si>
  <si>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</si>
  <si>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</si>
  <si>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</si>
  <si>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</si>
  <si>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</si>
  <si>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</si>
  <si>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</si>
  <si>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</si>
  <si>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</si>
  <si>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</si>
  <si>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</si>
  <si>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</si>
  <si>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</si>
  <si>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</si>
  <si>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</si>
  <si>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</si>
  <si>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</si>
  <si>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</si>
  <si>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</si>
  <si>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</si>
  <si>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</si>
  <si>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</si>
  <si>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</si>
  <si>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</si>
  <si>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</si>
  <si>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</si>
  <si>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</si>
  <si>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</si>
  <si>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</si>
  <si>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</si>
  <si>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</si>
  <si>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</si>
  <si>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</si>
  <si>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</si>
  <si>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</si>
  <si>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</si>
  <si>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</si>
  <si>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</si>
  <si>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</si>
  <si>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</si>
  <si>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</si>
  <si>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</si>
  <si>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</si>
  <si>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</si>
  <si>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</si>
  <si>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</si>
  <si>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</si>
  <si>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</si>
  <si>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</si>
  <si>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</si>
  <si>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</si>
  <si>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</si>
  <si>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</si>
  <si>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</si>
  <si>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</si>
  <si>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</si>
  <si>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</si>
  <si>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</si>
  <si>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</si>
  <si>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</si>
  <si>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</si>
  <si>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</si>
  <si>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</si>
  <si>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</si>
  <si>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</si>
  <si>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</si>
  <si>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</si>
  <si>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</si>
  <si>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</si>
  <si>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</si>
  <si>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</si>
  <si>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</si>
  <si>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</si>
  <si>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</si>
  <si>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</si>
  <si>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</si>
  <si>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</si>
  <si>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</si>
  <si>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</si>
  <si>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</si>
  <si>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</si>
  <si>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</si>
  <si>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</si>
  <si>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</si>
  <si>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</si>
  <si>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</si>
  <si>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</si>
  <si>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</si>
  <si>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</si>
  <si>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</si>
  <si>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</si>
  <si>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</si>
  <si>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</si>
  <si>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</si>
  <si>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</si>
  <si>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</si>
  <si>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</si>
  <si>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</si>
  <si>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</si>
  <si>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</si>
  <si>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</si>
  <si>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</si>
  <si>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</si>
  <si>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</si>
  <si>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</si>
  <si>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</si>
  <si>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</si>
  <si>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</si>
  <si>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</si>
  <si>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</si>
  <si>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</si>
  <si>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</si>
  <si>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</si>
  <si>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</si>
  <si>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</si>
  <si>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</si>
  <si>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</si>
  <si>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</si>
  <si>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</si>
  <si>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</si>
  <si>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</si>
  <si>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</si>
  <si>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</si>
  <si>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</si>
  <si>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</si>
  <si>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</si>
  <si>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</si>
  <si>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</si>
  <si>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</si>
  <si>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</si>
  <si>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</si>
  <si>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</si>
  <si>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</si>
  <si>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</si>
  <si>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</si>
  <si>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</si>
  <si>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</si>
  <si>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</si>
  <si>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</si>
  <si>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</si>
  <si>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</si>
  <si>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</si>
  <si>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</si>
  <si>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</si>
  <si>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</si>
  <si>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</si>
  <si>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</si>
  <si>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</si>
  <si>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</si>
  <si>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</si>
  <si>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</si>
  <si>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</si>
  <si>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</si>
  <si>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</si>
  <si>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</si>
  <si>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</si>
  <si>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</si>
  <si>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</si>
  <si>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</si>
  <si>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</si>
  <si>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</si>
  <si>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</si>
  <si>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</si>
  <si>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</si>
  <si>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</si>
  <si>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</si>
  <si>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</si>
  <si>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</si>
  <si>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</si>
  <si>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</si>
  <si>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</si>
  <si>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</si>
  <si>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</si>
  <si>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</si>
  <si>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</si>
  <si>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</si>
  <si>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</si>
  <si>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</si>
  <si>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</si>
  <si>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</si>
  <si>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</si>
  <si>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</si>
  <si>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</si>
  <si>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</si>
  <si>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</si>
  <si>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</si>
  <si>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</si>
  <si>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</si>
  <si>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</si>
  <si>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</si>
  <si>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</si>
  <si>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</si>
  <si>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</si>
  <si>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</si>
  <si>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</si>
  <si>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</si>
  <si>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</si>
  <si>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</si>
  <si>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</si>
  <si>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</si>
  <si>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</si>
  <si>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</si>
  <si>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</si>
  <si>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</si>
  <si>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</si>
  <si>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</si>
  <si>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</si>
  <si>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</si>
  <si>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</si>
  <si>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</si>
  <si>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</si>
  <si>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</si>
  <si>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</si>
  <si>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</si>
  <si>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</si>
  <si>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</si>
  <si>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</si>
  <si>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</si>
  <si>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</si>
  <si>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</si>
  <si>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</si>
  <si>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</si>
  <si>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</si>
  <si>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</si>
  <si>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</si>
  <si>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</si>
  <si>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</si>
  <si>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</si>
  <si>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</si>
  <si>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</si>
  <si>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</si>
  <si>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</si>
  <si>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</si>
  <si>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</si>
  <si>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</si>
  <si>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</si>
  <si>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</si>
  <si>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</si>
  <si>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</si>
  <si>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</si>
  <si>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</si>
  <si>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</si>
  <si>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</si>
  <si>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</si>
  <si>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</si>
  <si>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</si>
  <si>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</si>
  <si>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</si>
  <si>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</si>
  <si>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</si>
  <si>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</si>
  <si>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</si>
  <si>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</si>
  <si>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</si>
  <si>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</si>
  <si>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</si>
  <si>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</si>
  <si>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</si>
  <si>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</si>
  <si>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</si>
  <si>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</si>
  <si>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</si>
  <si>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</si>
  <si>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</si>
  <si>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</si>
  <si>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</si>
  <si>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</si>
  <si>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</si>
  <si>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</si>
  <si>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</si>
  <si>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</si>
  <si>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</si>
  <si>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</si>
  <si>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</si>
  <si>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</si>
  <si>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</si>
  <si>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</si>
  <si>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</si>
  <si>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</si>
  <si>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</si>
  <si>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</si>
  <si>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</si>
  <si>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</si>
  <si>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</si>
  <si>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</si>
  <si>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</si>
  <si>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</si>
  <si>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</si>
  <si>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</si>
  <si>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</si>
  <si>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</si>
  <si>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</si>
  <si>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</si>
  <si>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</si>
  <si>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</si>
  <si>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</si>
  <si>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</si>
  <si>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</si>
  <si>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</si>
  <si>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</si>
  <si>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</si>
  <si>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</si>
  <si>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</si>
  <si>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</si>
  <si>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</si>
  <si>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</si>
  <si>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</si>
  <si>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</si>
  <si>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</si>
  <si>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</si>
  <si>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</si>
  <si>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</si>
  <si>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</si>
  <si>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</si>
  <si>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</si>
  <si>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</si>
  <si>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</si>
  <si>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</si>
  <si>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</si>
  <si>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</si>
  <si>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</si>
  <si>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</si>
  <si>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</si>
  <si>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</si>
  <si>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</si>
  <si>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</si>
  <si>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</si>
  <si>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</si>
  <si>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</si>
  <si>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</si>
  <si>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</si>
  <si>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</si>
  <si>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</si>
  <si>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</si>
  <si>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</si>
  <si>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</si>
  <si>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</si>
  <si>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</si>
  <si>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</si>
  <si>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</si>
  <si>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</si>
  <si>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</si>
  <si>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</si>
  <si>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</si>
  <si>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</si>
  <si>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</si>
  <si>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</si>
  <si>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</si>
  <si>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</si>
  <si>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</si>
  <si>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</si>
  <si>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</si>
  <si>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</si>
  <si>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</si>
  <si>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</si>
  <si>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</si>
  <si>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</si>
  <si>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</si>
  <si>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</si>
  <si>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</si>
  <si>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</si>
  <si>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</si>
  <si>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</si>
  <si>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</si>
  <si>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</si>
  <si>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</si>
  <si>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</si>
  <si>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</si>
  <si>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</si>
  <si>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</si>
  <si>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</si>
  <si>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</si>
  <si>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</si>
  <si>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</si>
  <si>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</si>
  <si>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</si>
  <si>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</si>
  <si>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</si>
  <si>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</si>
  <si>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</si>
  <si>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</si>
  <si>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</si>
  <si>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</si>
  <si>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</si>
  <si>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</si>
  <si>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</si>
  <si>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</si>
  <si>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</si>
  <si>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</si>
  <si>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</si>
  <si>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</si>
  <si>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</si>
  <si>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</si>
  <si>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</si>
  <si>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</si>
  <si>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</si>
  <si>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</si>
  <si>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</si>
  <si>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</si>
  <si>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</si>
  <si>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</si>
  <si>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</si>
  <si>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</si>
  <si>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</si>
  <si>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</si>
  <si>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</si>
  <si>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</si>
  <si>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</si>
  <si>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</si>
  <si>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</si>
  <si>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</si>
  <si>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</si>
  <si>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</si>
  <si>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</si>
  <si>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</si>
  <si>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</si>
  <si>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</si>
  <si>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</si>
  <si>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</si>
  <si>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</si>
  <si>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</si>
  <si>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</si>
  <si>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</si>
  <si>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</si>
  <si>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</si>
  <si>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</si>
  <si>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</si>
  <si>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</si>
  <si>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</si>
  <si>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</si>
  <si>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</si>
  <si>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</si>
  <si>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</si>
  <si>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</si>
  <si>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</si>
  <si>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</si>
  <si>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</si>
  <si>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</si>
  <si>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</si>
  <si>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</si>
  <si>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</si>
  <si>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</si>
  <si>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</si>
  <si>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</si>
  <si>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</si>
  <si>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</si>
  <si>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</si>
  <si>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</si>
  <si>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</si>
  <si>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</si>
  <si>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</si>
  <si>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</si>
  <si>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</si>
  <si>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</si>
  <si>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</si>
  <si>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</si>
  <si>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</si>
  <si>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</si>
  <si>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</si>
  <si>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</si>
  <si>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</si>
  <si>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</si>
  <si>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</si>
  <si>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</si>
  <si>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</si>
  <si>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</si>
  <si>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</si>
  <si>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</si>
  <si>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</si>
  <si>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</si>
  <si>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</si>
  <si>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</si>
  <si>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</si>
  <si>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</si>
  <si>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</si>
  <si>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</si>
  <si>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</si>
  <si>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</si>
  <si>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</si>
  <si>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</si>
  <si>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</si>
  <si>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</si>
  <si>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</si>
  <si>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</si>
  <si>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</si>
  <si>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</si>
  <si>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</si>
  <si>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</si>
  <si>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</si>
  <si>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</si>
  <si>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</si>
  <si>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</si>
  <si>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</si>
  <si>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</si>
  <si>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</si>
  <si>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</si>
  <si>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</si>
  <si>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</si>
  <si>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</si>
  <si>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</si>
  <si>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</si>
  <si>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</si>
  <si>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</si>
  <si>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</si>
  <si>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</si>
  <si>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</si>
  <si>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</si>
  <si>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</si>
  <si>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</si>
  <si>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</si>
  <si>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</si>
  <si>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</si>
  <si>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</si>
  <si>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</si>
  <si>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</si>
  <si>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</si>
  <si>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</si>
  <si>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</si>
  <si>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</si>
  <si>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</si>
  <si>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</si>
  <si>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</si>
  <si>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</si>
  <si>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</si>
  <si>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</si>
  <si>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</si>
  <si>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</si>
  <si>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</si>
  <si>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</si>
  <si>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</si>
  <si>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</si>
  <si>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</si>
  <si>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</si>
  <si>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</si>
  <si>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</si>
  <si>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</si>
  <si>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</si>
  <si>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</si>
  <si>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</si>
  <si>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</si>
  <si>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</si>
  <si>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</si>
  <si>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</si>
  <si>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</si>
  <si>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</si>
  <si>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</si>
  <si>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</si>
  <si>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</si>
  <si>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</si>
  <si>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</si>
  <si>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</si>
  <si>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</si>
  <si>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</si>
  <si>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</si>
  <si>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</si>
  <si>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</si>
  <si>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</si>
  <si>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</si>
  <si>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</si>
  <si>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</si>
  <si>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</si>
  <si>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</si>
  <si>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</si>
  <si>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</si>
  <si>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</si>
  <si>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</si>
  <si>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</si>
  <si>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</si>
  <si>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</si>
  <si>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</si>
  <si>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</si>
  <si>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</si>
  <si>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</si>
  <si>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</si>
  <si>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</si>
  <si>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</si>
  <si>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</si>
  <si>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</si>
  <si>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</si>
  <si>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</si>
  <si>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</si>
  <si>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</si>
  <si>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</si>
  <si>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</si>
  <si>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</si>
  <si>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</si>
  <si>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</si>
  <si>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</si>
  <si>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</si>
  <si>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</si>
  <si>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</si>
  <si>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</si>
  <si>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</si>
  <si>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</si>
  <si>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</si>
  <si>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</si>
  <si>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</si>
  <si>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</si>
  <si>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</si>
  <si>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</si>
  <si>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</si>
  <si>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</si>
  <si>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</si>
  <si>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</si>
  <si>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</si>
  <si>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</si>
  <si>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</si>
  <si>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</si>
  <si>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</si>
  <si>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</si>
  <si>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</si>
  <si>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</si>
  <si>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</si>
  <si>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</si>
  <si>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</si>
  <si>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</si>
  <si>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</si>
  <si>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</si>
  <si>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</si>
  <si>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</si>
  <si>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</si>
  <si>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</si>
  <si>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</si>
  <si>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</si>
  <si>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</si>
  <si>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</si>
  <si>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</si>
  <si>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</si>
  <si>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</si>
  <si>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</si>
  <si>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</si>
  <si>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</si>
  <si>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</si>
  <si>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</si>
  <si>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</si>
  <si>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</si>
  <si>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</si>
  <si>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</si>
  <si>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</si>
  <si>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</si>
  <si>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</si>
  <si>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</si>
  <si>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</si>
  <si>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</si>
  <si>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</si>
  <si>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</si>
  <si>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</si>
  <si>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</si>
  <si>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</si>
  <si>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</si>
  <si>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</si>
  <si>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</si>
  <si>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</si>
  <si>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</si>
  <si>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</si>
  <si>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</si>
  <si>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</si>
  <si>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</si>
  <si>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</si>
  <si>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</si>
  <si>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</si>
  <si>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</si>
  <si>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</si>
  <si>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</si>
  <si>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</si>
  <si>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</si>
  <si>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</si>
  <si>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</si>
  <si>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</si>
  <si>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</si>
  <si>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</si>
  <si>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</si>
  <si>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</si>
  <si>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</si>
  <si>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</si>
  <si>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</si>
  <si>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</si>
  <si>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</si>
  <si>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</si>
  <si>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</si>
  <si>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</si>
  <si>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</si>
  <si>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</si>
  <si>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</si>
  <si>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</si>
  <si>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</si>
  <si>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</si>
  <si>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</si>
  <si>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</si>
  <si>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</si>
  <si>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</si>
  <si>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</si>
  <si>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</si>
  <si>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</si>
  <si>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</si>
  <si>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</si>
  <si>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</si>
  <si>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</si>
  <si>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</si>
  <si>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</si>
  <si>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</si>
  <si>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</si>
  <si>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</si>
  <si>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</si>
  <si>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</si>
  <si>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</si>
  <si>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</si>
  <si>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</si>
  <si>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</si>
  <si>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</si>
  <si>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</si>
  <si>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</si>
  <si>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</si>
  <si>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</si>
  <si>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</si>
  <si>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</si>
  <si>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</si>
  <si>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</si>
  <si>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</si>
  <si>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</si>
  <si>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</si>
  <si>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</si>
  <si>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</si>
  <si>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</si>
  <si>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</si>
  <si>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</si>
  <si>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</si>
  <si>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</si>
  <si>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</si>
  <si>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</si>
  <si>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</si>
  <si>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</si>
  <si>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</si>
  <si>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</si>
  <si>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</si>
  <si>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</si>
  <si>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</si>
  <si>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</si>
  <si>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</si>
  <si>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</si>
  <si>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</si>
  <si>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</si>
  <si>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</si>
  <si>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</si>
  <si>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</si>
  <si>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</si>
  <si>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</si>
  <si>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</si>
  <si>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</si>
  <si>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</si>
  <si>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</si>
  <si>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</si>
  <si>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</si>
  <si>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</si>
  <si>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</si>
  <si>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</si>
  <si>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</si>
  <si>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</si>
  <si>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</si>
  <si>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</si>
  <si>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</si>
  <si>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</si>
  <si>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</si>
  <si>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</si>
  <si>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</si>
  <si>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</si>
  <si>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</si>
  <si>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</si>
  <si>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</si>
  <si>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</si>
  <si>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</si>
  <si>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</si>
  <si>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</si>
  <si>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</si>
  <si>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</si>
  <si>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</si>
  <si>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</si>
  <si>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</si>
  <si>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</si>
  <si>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</si>
  <si>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</si>
  <si>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</si>
  <si>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</si>
  <si>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</si>
  <si>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</si>
  <si>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</si>
  <si>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</si>
  <si>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</si>
  <si>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</si>
  <si>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</si>
  <si>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</si>
  <si>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</si>
  <si>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</si>
  <si>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</si>
  <si>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</si>
  <si>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</si>
  <si>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</si>
  <si>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</si>
  <si>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</si>
  <si>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</si>
  <si>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</si>
  <si>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</si>
  <si>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</si>
  <si>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</si>
  <si>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</si>
  <si>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</si>
  <si>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</si>
  <si>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</si>
  <si>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</si>
  <si>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</si>
  <si>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</si>
  <si>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</si>
  <si>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</si>
  <si>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</si>
  <si>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</si>
  <si>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</si>
  <si>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</si>
  <si>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</si>
  <si>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</si>
  <si>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</si>
  <si>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</si>
  <si>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</si>
  <si>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</si>
  <si>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</si>
  <si>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</si>
  <si>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</si>
  <si>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</si>
  <si>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</si>
  <si>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</si>
  <si>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</si>
  <si>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</si>
  <si>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</si>
  <si>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</si>
  <si>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</si>
  <si>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</si>
  <si>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</si>
  <si>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</si>
  <si>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</si>
  <si>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</si>
  <si>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</si>
  <si>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</si>
  <si>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</si>
  <si>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</si>
  <si>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</si>
  <si>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</si>
  <si>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</si>
  <si>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</si>
  <si>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</si>
  <si>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</si>
  <si>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</si>
  <si>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</si>
  <si>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</si>
  <si>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</si>
  <si>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</si>
  <si>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</si>
  <si>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</si>
  <si>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</si>
  <si>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</si>
  <si>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</si>
  <si>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</si>
  <si>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</si>
  <si>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</si>
  <si>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</si>
  <si>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</si>
  <si>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</si>
  <si>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</si>
  <si>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</si>
  <si>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</si>
  <si>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</si>
  <si>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</si>
  <si>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</si>
  <si>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</si>
  <si>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</si>
  <si>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</si>
  <si>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</si>
  <si>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</si>
  <si>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</si>
  <si>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</si>
  <si>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</si>
  <si>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</si>
  <si>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</si>
  <si>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</si>
  <si>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</si>
  <si>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</si>
  <si>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</si>
  <si>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</si>
  <si>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</si>
  <si>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</si>
  <si>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</si>
  <si>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</si>
  <si>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</si>
  <si>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</si>
  <si>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</si>
  <si>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</si>
  <si>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</si>
  <si>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</si>
  <si>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</si>
  <si>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</si>
  <si>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</si>
  <si>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</si>
  <si>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</si>
  <si>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</si>
  <si>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</si>
  <si>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</si>
  <si>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</si>
  <si>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</si>
  <si>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</si>
  <si>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</si>
  <si>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</si>
  <si>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</si>
  <si>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</si>
  <si>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</si>
  <si>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</si>
  <si>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</si>
  <si>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</si>
  <si>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</si>
  <si>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</si>
  <si>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</si>
  <si>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</si>
  <si>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</si>
  <si>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</si>
  <si>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</si>
  <si>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</si>
  <si>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</si>
  <si>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</si>
  <si>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</si>
  <si>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</si>
  <si>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</si>
  <si>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</si>
  <si>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</si>
  <si>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</si>
  <si>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</si>
  <si>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</si>
  <si>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</si>
  <si>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</si>
  <si>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</si>
  <si>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</si>
  <si>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</si>
  <si>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</si>
  <si>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</si>
  <si>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</si>
  <si>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</si>
  <si>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</si>
  <si>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</si>
  <si>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</si>
  <si>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</si>
  <si>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</si>
  <si>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</si>
  <si>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</si>
  <si>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</si>
  <si>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</si>
  <si>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</si>
  <si>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</si>
  <si>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</si>
  <si>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</si>
  <si>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</si>
  <si>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</si>
  <si>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</si>
  <si>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</si>
  <si>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</si>
  <si>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</si>
  <si>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</si>
  <si>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</si>
  <si>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</si>
  <si>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</si>
  <si>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</si>
  <si>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</si>
  <si>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</si>
  <si>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</si>
  <si>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</si>
  <si>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</si>
  <si>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</si>
  <si>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</si>
  <si>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</si>
  <si>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</si>
  <si>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</si>
  <si>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</si>
  <si>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</si>
  <si>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</si>
  <si>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</si>
  <si>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</si>
  <si>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</si>
  <si>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</si>
  <si>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</si>
  <si>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</si>
  <si>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</si>
  <si>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</si>
  <si>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</si>
  <si>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</si>
  <si>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</si>
  <si>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</si>
  <si>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</si>
  <si>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</si>
  <si>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</si>
  <si>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</si>
  <si>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</si>
  <si>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</si>
  <si>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</si>
  <si>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</si>
  <si>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</si>
  <si>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</si>
  <si>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</si>
  <si>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</si>
  <si>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</si>
  <si>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</si>
  <si>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</si>
  <si>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</si>
  <si>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</si>
  <si>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</si>
  <si>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</si>
  <si>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</si>
  <si>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</si>
  <si>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</si>
  <si>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</si>
  <si>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</si>
  <si>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</si>
  <si>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</si>
  <si>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</si>
  <si>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</si>
  <si>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</si>
  <si>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</si>
  <si>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</si>
  <si>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</si>
  <si>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</si>
  <si>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</si>
  <si>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</si>
  <si>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</si>
  <si>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</si>
  <si>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</si>
  <si>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</si>
  <si>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</si>
  <si>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</si>
  <si>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</si>
  <si>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</si>
  <si>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</si>
  <si>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</si>
  <si>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</si>
  <si>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</si>
  <si>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</si>
  <si>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</si>
  <si>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</si>
  <si>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</si>
  <si>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</si>
  <si>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</si>
  <si>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</si>
  <si>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</si>
  <si>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</si>
  <si>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</si>
  <si>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</si>
  <si>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</si>
  <si>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</si>
  <si>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</si>
  <si>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</si>
  <si>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</si>
  <si>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</si>
  <si>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</si>
  <si>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</si>
  <si>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</si>
  <si>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</si>
  <si>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</si>
  <si>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</si>
  <si>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</si>
  <si>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</si>
  <si>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</si>
  <si>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</si>
  <si>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</si>
  <si>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</si>
  <si>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</si>
  <si>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</si>
  <si>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</si>
  <si>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</si>
  <si>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</si>
  <si>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</si>
  <si>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</si>
  <si>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</si>
  <si>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</si>
  <si>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</si>
  <si>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</si>
  <si>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</si>
  <si>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</si>
  <si>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</si>
  <si>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</si>
  <si>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</si>
  <si>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</si>
  <si>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</si>
  <si>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</si>
  <si>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</si>
  <si>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</si>
  <si>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</si>
  <si>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</si>
  <si>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</si>
  <si>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</si>
  <si>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</si>
  <si>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</si>
  <si>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</si>
  <si>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</si>
  <si>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</si>
  <si>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</si>
  <si>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</si>
  <si>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</si>
  <si>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</si>
  <si>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</si>
  <si>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</si>
  <si>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</si>
  <si>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</si>
  <si>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</si>
  <si>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</si>
  <si>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</si>
  <si>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</si>
  <si>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</si>
  <si>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</si>
  <si>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</si>
  <si>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</si>
  <si>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</si>
  <si>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</si>
  <si>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</si>
  <si>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</si>
  <si>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</si>
  <si>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</si>
  <si>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</si>
  <si>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</si>
  <si>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</si>
  <si>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</si>
  <si>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</si>
  <si>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</si>
  <si>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</si>
  <si>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</si>
  <si>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</si>
  <si>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</si>
  <si>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</si>
  <si>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</si>
  <si>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</si>
  <si>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</si>
  <si>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</si>
  <si>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</si>
  <si>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</si>
  <si>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</si>
  <si>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</si>
  <si>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</si>
  <si>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</si>
  <si>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</si>
  <si>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</si>
  <si>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</si>
  <si>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</si>
  <si>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</si>
  <si>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</si>
  <si>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</si>
  <si>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</si>
  <si>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</si>
  <si>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</si>
  <si>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</si>
  <si>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</si>
  <si>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</si>
  <si>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</si>
  <si>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</si>
  <si>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</si>
  <si>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</si>
  <si>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</si>
  <si>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</si>
  <si>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</si>
  <si>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</si>
  <si>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</si>
  <si>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</si>
  <si>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</si>
  <si>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</si>
  <si>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</si>
  <si>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</si>
  <si>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</si>
  <si>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</si>
  <si>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</si>
  <si>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</si>
  <si>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</si>
  <si>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</si>
  <si>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</si>
  <si>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</si>
  <si>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</si>
  <si>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</si>
  <si>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</si>
  <si>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</si>
  <si>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</si>
  <si>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</si>
  <si>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</si>
  <si>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</si>
  <si>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</si>
  <si>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</si>
  <si>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</si>
  <si>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</si>
  <si>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</si>
  <si>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</si>
  <si>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</si>
  <si>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</si>
  <si>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</si>
  <si>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</si>
  <si>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</si>
  <si>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</si>
  <si>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</si>
  <si>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</si>
  <si>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</si>
  <si>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</si>
  <si>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</si>
  <si>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</si>
  <si>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</si>
  <si>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</si>
  <si>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</si>
  <si>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</si>
  <si>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</si>
  <si>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</si>
  <si>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</si>
  <si>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</si>
  <si>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</si>
  <si>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</si>
  <si>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</si>
  <si>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</si>
  <si>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</si>
  <si>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</si>
  <si>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</si>
  <si>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</si>
  <si>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</si>
  <si>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</si>
  <si>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</si>
  <si>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</si>
  <si>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</si>
  <si>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</si>
  <si>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</si>
  <si>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</si>
  <si>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</si>
  <si>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</si>
  <si>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</si>
  <si>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</si>
  <si>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</si>
  <si>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</si>
  <si>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</si>
  <si>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</si>
  <si>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</si>
  <si>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</si>
  <si>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</si>
  <si>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</si>
  <si>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</si>
  <si>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</si>
  <si>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</si>
  <si>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</si>
  <si>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</si>
  <si>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</si>
  <si>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</si>
  <si>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</si>
  <si>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</si>
  <si>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</si>
  <si>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</si>
  <si>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</si>
  <si>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</si>
  <si>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</si>
  <si>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</si>
  <si>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</si>
  <si>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</si>
  <si>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</si>
  <si>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</si>
  <si>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</si>
  <si>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</si>
  <si>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</si>
  <si>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</si>
  <si>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</si>
  <si>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</si>
  <si>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</si>
  <si>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</si>
  <si>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</si>
  <si>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</si>
  <si>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</si>
  <si>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</si>
  <si>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</si>
  <si>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</si>
  <si>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</si>
  <si>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</si>
  <si>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</si>
  <si>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</si>
  <si>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</si>
  <si>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</si>
  <si>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</si>
  <si>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</si>
  <si>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</si>
  <si>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</si>
  <si>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</si>
  <si>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</si>
  <si>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</si>
  <si>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</si>
  <si>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</si>
  <si>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</si>
  <si>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</si>
  <si>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</si>
  <si>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</si>
  <si>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</si>
  <si>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</si>
  <si>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</si>
  <si>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</si>
  <si>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</si>
  <si>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</si>
  <si>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</si>
  <si>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</si>
  <si>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</si>
  <si>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</si>
  <si>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</si>
  <si>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</si>
  <si>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</si>
  <si>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</si>
  <si>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</si>
  <si>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</si>
  <si>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</si>
  <si>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</si>
  <si>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</si>
  <si>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</si>
  <si>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</si>
  <si>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</si>
  <si>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</si>
  <si>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</si>
  <si>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</si>
  <si>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</si>
  <si>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</si>
  <si>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</si>
  <si>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</si>
  <si>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</si>
  <si>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</si>
  <si>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</si>
  <si>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</si>
  <si>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</si>
  <si>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</si>
  <si>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</si>
  <si>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</si>
  <si>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</si>
  <si>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</si>
  <si>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</si>
  <si>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</si>
  <si>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</si>
  <si>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</si>
  <si>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</si>
  <si>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</si>
  <si>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</si>
  <si>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</si>
  <si>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</si>
  <si>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</si>
  <si>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</si>
  <si>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</si>
  <si>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</si>
  <si>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</si>
  <si>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</si>
  <si>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</si>
  <si>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</si>
  <si>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</si>
  <si>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</si>
  <si>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</si>
  <si>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</si>
  <si>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</si>
  <si>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</si>
  <si>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</si>
  <si>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</si>
  <si>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</si>
  <si>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</si>
  <si>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</si>
  <si>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</si>
  <si>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</si>
  <si>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</si>
  <si>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</si>
  <si>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</si>
  <si>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</si>
  <si>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</si>
  <si>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</si>
  <si>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</si>
  <si>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</si>
  <si>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</si>
  <si>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</si>
  <si>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</si>
  <si>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</si>
  <si>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</si>
  <si>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</si>
  <si>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</si>
  <si>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</si>
  <si>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</si>
  <si>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</si>
  <si>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</si>
  <si>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</si>
  <si>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</si>
  <si>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</si>
  <si>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</si>
  <si>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</si>
  <si>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</si>
  <si>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</si>
  <si>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</si>
  <si>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</si>
  <si>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</si>
  <si>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</si>
  <si>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</si>
  <si>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</si>
  <si>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</si>
  <si>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</si>
  <si>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</si>
  <si>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</si>
  <si>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</si>
  <si>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</si>
  <si>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</si>
  <si>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</si>
  <si>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</si>
  <si>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</si>
  <si>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</si>
  <si>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</si>
  <si>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</si>
  <si>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</si>
  <si>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</si>
  <si>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</si>
  <si>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</si>
  <si>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</si>
  <si>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</si>
  <si>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</si>
  <si>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</si>
  <si>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</si>
  <si>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</si>
  <si>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</si>
  <si>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</si>
  <si>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</si>
  <si>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</si>
  <si>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</si>
  <si>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</si>
  <si>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</si>
  <si>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</si>
  <si>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</si>
  <si>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</si>
  <si>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</si>
  <si>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</si>
  <si>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</si>
  <si>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</si>
  <si>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</si>
  <si>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</si>
  <si>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</si>
  <si>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</si>
  <si>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</si>
  <si>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</si>
  <si>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</si>
  <si>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</si>
  <si>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</si>
  <si>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</si>
  <si>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</si>
  <si>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</si>
  <si>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</si>
  <si>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</si>
  <si>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</si>
  <si>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</si>
  <si>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</si>
  <si>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</si>
  <si>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</si>
  <si>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</si>
  <si>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</si>
  <si>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</si>
  <si>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</si>
  <si>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</si>
  <si>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</si>
  <si>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</si>
  <si>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</si>
  <si>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</si>
  <si>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</si>
  <si>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</si>
  <si>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</si>
  <si>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</si>
  <si>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</si>
  <si>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</si>
  <si>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</si>
  <si>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</si>
  <si>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</si>
  <si>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</si>
  <si>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</si>
  <si>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</si>
  <si>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</si>
  <si>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</si>
  <si>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</si>
  <si>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</si>
  <si>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</si>
  <si>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</si>
  <si>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</si>
  <si>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</si>
  <si>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</si>
  <si>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</si>
  <si>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</si>
  <si>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</si>
  <si>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</si>
  <si>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</si>
  <si>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</si>
  <si>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</si>
  <si>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</si>
  <si>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</si>
  <si>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</si>
  <si>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</si>
  <si>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</si>
  <si>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</si>
  <si>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</si>
  <si>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</si>
  <si>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</si>
  <si>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</si>
  <si>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</si>
  <si>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</si>
  <si>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</si>
  <si>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</si>
  <si>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</si>
  <si>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</si>
  <si>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</si>
  <si>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</si>
  <si>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</si>
  <si>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</si>
  <si>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</si>
  <si>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</si>
  <si>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</si>
  <si>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</si>
  <si>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</si>
  <si>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</si>
  <si>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</si>
  <si>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</si>
  <si>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</si>
  <si>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</si>
  <si>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</si>
  <si>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</si>
  <si>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</si>
  <si>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</si>
  <si>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</si>
  <si>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</si>
  <si>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</si>
  <si>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</si>
  <si>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</si>
  <si>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</si>
  <si>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</si>
  <si>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</si>
  <si>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</si>
  <si>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</si>
  <si>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</si>
  <si>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</si>
  <si>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</si>
  <si>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</si>
  <si>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</si>
  <si>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</si>
  <si>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</si>
  <si>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</si>
  <si>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</si>
  <si>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</si>
  <si>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</si>
  <si>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</si>
  <si>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</si>
  <si>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</si>
  <si>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</si>
  <si>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</si>
  <si>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</si>
  <si>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</si>
  <si>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</si>
  <si>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</si>
  <si>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</si>
  <si>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</si>
  <si>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</si>
  <si>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</si>
  <si>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</si>
  <si>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</si>
  <si>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</si>
  <si>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</si>
  <si>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</si>
  <si>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</si>
  <si>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</si>
  <si>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</si>
  <si>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</si>
  <si>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</si>
  <si>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</si>
  <si>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</si>
  <si>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</si>
  <si>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</si>
  <si>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</si>
  <si>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</si>
  <si>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</si>
  <si>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</si>
  <si>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</si>
  <si>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</si>
  <si>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</si>
  <si>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</si>
  <si>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</si>
  <si>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</si>
  <si>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</si>
  <si>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</si>
  <si>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</si>
  <si>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</si>
  <si>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</si>
  <si>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</si>
  <si>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</si>
  <si>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</si>
  <si>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</si>
  <si>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</si>
  <si>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</si>
  <si>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</si>
  <si>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</si>
  <si>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</si>
  <si>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</si>
  <si>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</si>
  <si>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</si>
  <si>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</si>
  <si>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</si>
  <si>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</si>
  <si>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</si>
  <si>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</si>
  <si>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</si>
  <si>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</si>
  <si>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</si>
  <si>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</si>
  <si>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</si>
  <si>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</si>
  <si>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</si>
  <si>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</si>
  <si>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</si>
  <si>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</si>
  <si>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</si>
  <si>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</si>
  <si>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</si>
  <si>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</si>
  <si>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</si>
  <si>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</si>
  <si>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</si>
  <si>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</si>
  <si>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</si>
  <si>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</si>
  <si>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</si>
  <si>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</si>
  <si>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</si>
  <si>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</si>
  <si>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</si>
  <si>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</si>
  <si>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</si>
  <si>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</si>
  <si>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</si>
  <si>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</si>
  <si>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</si>
  <si>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</si>
  <si>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</si>
  <si>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</si>
  <si>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</si>
  <si>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</si>
  <si>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</si>
  <si>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</si>
  <si>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</si>
  <si>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</si>
  <si>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</si>
  <si>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</si>
  <si>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</si>
  <si>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</si>
  <si>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</si>
  <si>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</si>
  <si>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</si>
  <si>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</si>
  <si>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</si>
  <si>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</si>
  <si>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</si>
  <si>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</si>
  <si>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</si>
  <si>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</si>
  <si>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</si>
  <si>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</si>
  <si>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</si>
  <si>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</si>
  <si>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</si>
  <si>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</si>
  <si>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</si>
  <si>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</si>
  <si>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</si>
  <si>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</si>
  <si>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</si>
  <si>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</si>
  <si>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</si>
  <si>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</si>
  <si>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</si>
  <si>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</si>
  <si>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</si>
  <si>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</si>
  <si>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</si>
  <si>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</si>
  <si>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</si>
  <si>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</si>
  <si>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</si>
  <si>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</si>
  <si>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</si>
  <si>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</si>
  <si>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</si>
  <si>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</si>
  <si>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</si>
  <si>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</si>
  <si>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</si>
  <si>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</si>
  <si>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</si>
  <si>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</si>
  <si>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</si>
  <si>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</si>
  <si>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</si>
  <si>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</si>
  <si>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</si>
  <si>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</si>
  <si>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</si>
  <si>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</si>
  <si>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</si>
  <si>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</si>
  <si>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</si>
  <si>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</si>
  <si>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</si>
  <si>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</si>
  <si>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</si>
  <si>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</si>
  <si>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</si>
  <si>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</si>
  <si>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</si>
  <si>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</si>
  <si>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</si>
  <si>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</si>
  <si>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</si>
  <si>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</si>
  <si>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</si>
  <si>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</si>
  <si>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</si>
  <si>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</si>
  <si>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</si>
  <si>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</si>
  <si>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</si>
  <si>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</si>
  <si>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</si>
  <si>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</si>
  <si>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</si>
  <si>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</si>
  <si>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</si>
  <si>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</si>
  <si>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</si>
  <si>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</si>
  <si>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</si>
  <si>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</si>
  <si>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</si>
  <si>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</si>
  <si>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</si>
  <si>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</si>
  <si>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</si>
  <si>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</si>
  <si>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</si>
  <si>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</si>
  <si>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</si>
  <si>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</si>
  <si>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</si>
  <si>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</si>
  <si>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</si>
  <si>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</si>
  <si>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</si>
  <si>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</si>
  <si>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</si>
  <si>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</si>
  <si>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</si>
  <si>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</si>
  <si>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</si>
  <si>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</si>
  <si>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</si>
  <si>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</si>
  <si>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</si>
  <si>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</si>
  <si>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</si>
  <si>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</si>
  <si>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</si>
  <si>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</si>
  <si>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</si>
  <si>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</si>
  <si>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</si>
  <si>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</si>
  <si>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</si>
  <si>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</si>
  <si>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</si>
  <si>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</si>
  <si>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</si>
  <si>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</si>
  <si>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</si>
  <si>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</si>
  <si>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</si>
  <si>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</si>
  <si>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</si>
  <si>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</si>
  <si>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</si>
  <si>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</si>
  <si>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</si>
  <si>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</si>
  <si>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</si>
  <si>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</si>
  <si>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</si>
  <si>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</si>
  <si>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</si>
  <si>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</si>
  <si>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</si>
  <si>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</si>
  <si>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</si>
  <si>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</si>
  <si>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</si>
  <si>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</si>
  <si>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</si>
  <si>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</si>
  <si>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</si>
  <si>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</si>
  <si>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</si>
  <si>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</si>
  <si>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</si>
  <si>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</si>
  <si>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</si>
  <si>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</si>
  <si>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</si>
  <si>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</si>
  <si>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</si>
  <si>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</si>
  <si>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</si>
  <si>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</si>
  <si>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</si>
  <si>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</si>
  <si>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</si>
  <si>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</si>
  <si>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</si>
  <si>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</si>
  <si>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</si>
  <si>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</si>
  <si>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</si>
  <si>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</si>
  <si>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</si>
  <si>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</si>
  <si>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</si>
  <si>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</si>
  <si>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</si>
  <si>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</si>
  <si>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</si>
  <si>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</si>
  <si>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</si>
  <si>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</si>
  <si>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</si>
  <si>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</si>
  <si>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</si>
  <si>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</si>
  <si>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</si>
  <si>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</si>
  <si>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</si>
  <si>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</si>
  <si>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</si>
  <si>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</si>
  <si>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</si>
  <si>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</si>
  <si>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</si>
  <si>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</si>
  <si>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</si>
  <si>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</si>
  <si>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</si>
  <si>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</si>
  <si>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</si>
  <si>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</si>
  <si>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</si>
  <si>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</si>
  <si>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</si>
  <si>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</si>
  <si>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</si>
  <si>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</si>
  <si>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</si>
  <si>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</si>
  <si>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</si>
  <si>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</si>
  <si>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</si>
  <si>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</si>
  <si>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</si>
  <si>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</si>
  <si>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</si>
  <si>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</si>
  <si>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</si>
  <si>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</si>
  <si>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</si>
  <si>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</si>
  <si>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</si>
  <si>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</si>
  <si>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</si>
  <si>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</si>
  <si>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</si>
  <si>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</si>
  <si>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</si>
  <si>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</si>
  <si>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</si>
  <si>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</si>
  <si>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</si>
  <si>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</si>
  <si>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</si>
  <si>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</si>
  <si>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</si>
  <si>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</si>
  <si>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</si>
  <si>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</si>
  <si>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</si>
  <si>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</si>
  <si>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</si>
  <si>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</si>
  <si>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</si>
  <si>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</si>
  <si>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</si>
  <si>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</si>
  <si>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</si>
  <si>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</si>
  <si>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</si>
  <si>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</si>
  <si>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</si>
  <si>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</si>
  <si>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</si>
  <si>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</si>
  <si>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</si>
  <si>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</si>
  <si>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</si>
  <si>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</si>
  <si>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</si>
  <si>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</si>
  <si>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</si>
  <si>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</si>
  <si>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</si>
  <si>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</si>
  <si>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</si>
  <si>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</si>
  <si>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</si>
  <si>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</si>
  <si>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</si>
  <si>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</si>
  <si>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</si>
  <si>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</si>
  <si>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</si>
  <si>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</si>
  <si>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</si>
  <si>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</si>
  <si>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</si>
  <si>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</si>
  <si>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</si>
  <si>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</si>
  <si>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</si>
  <si>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</si>
  <si>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</si>
  <si>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</si>
  <si>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</si>
  <si>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</si>
  <si>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</si>
  <si>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</si>
  <si>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</si>
  <si>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</si>
  <si>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</si>
  <si>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</si>
  <si>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</si>
  <si>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</si>
  <si>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</si>
  <si>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</si>
  <si>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</si>
  <si>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</si>
  <si>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</si>
  <si>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</si>
  <si>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</si>
  <si>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</si>
  <si>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</si>
  <si>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</si>
  <si>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</si>
  <si>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</si>
  <si>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</si>
  <si>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</si>
  <si>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</si>
  <si>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</si>
  <si>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</si>
  <si>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</si>
  <si>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</si>
  <si>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</si>
  <si>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</si>
  <si>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</si>
  <si>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</si>
  <si>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</si>
  <si>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</si>
  <si>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</si>
  <si>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</si>
  <si>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</si>
  <si>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</si>
  <si>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</si>
  <si>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</si>
  <si>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</si>
  <si>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</si>
  <si>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</si>
  <si>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</si>
  <si>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</si>
  <si>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</si>
  <si>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</si>
  <si>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</si>
  <si>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</si>
  <si>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</si>
  <si>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</si>
  <si>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</si>
  <si>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</si>
  <si>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</si>
  <si>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</si>
  <si>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</si>
  <si>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</si>
  <si>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</si>
  <si>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</si>
  <si>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</si>
  <si>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</si>
  <si>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</si>
  <si>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</si>
  <si>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</si>
  <si>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</si>
  <si>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</si>
  <si>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</si>
  <si>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</si>
  <si>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</si>
  <si>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</si>
  <si>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</si>
  <si>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</si>
  <si>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</si>
  <si>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</si>
  <si>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</si>
  <si>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</si>
  <si>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</si>
  <si>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</si>
  <si>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</si>
  <si>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</si>
  <si>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</si>
  <si>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</si>
  <si>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</si>
  <si>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</si>
  <si>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</si>
  <si>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</si>
  <si>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</si>
  <si>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</si>
  <si>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</si>
  <si>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</si>
  <si>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</si>
  <si>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</si>
  <si>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</si>
  <si>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</si>
  <si>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</si>
  <si>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</si>
  <si>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</si>
  <si>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</si>
  <si>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</si>
  <si>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</si>
  <si>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</si>
  <si>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</si>
  <si>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</si>
  <si>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</si>
  <si>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</si>
  <si>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</si>
  <si>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</si>
  <si>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</si>
  <si>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</si>
  <si>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</si>
  <si>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</si>
  <si>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</si>
  <si>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</si>
  <si>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</si>
  <si>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</si>
  <si>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</si>
  <si>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</si>
  <si>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</si>
  <si>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</si>
  <si>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</si>
  <si>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</si>
  <si>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</si>
  <si>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</si>
  <si>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</si>
  <si>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</si>
  <si>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</si>
  <si>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</si>
  <si>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</si>
  <si>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</si>
  <si>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</si>
  <si>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</si>
  <si>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</si>
  <si>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</si>
  <si>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</si>
  <si>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</si>
  <si>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</si>
  <si>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</si>
  <si>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</si>
  <si>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</si>
  <si>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</si>
  <si>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</si>
  <si>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</si>
  <si>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</si>
  <si>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</si>
  <si>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</si>
  <si>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</si>
  <si>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</si>
  <si>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</si>
  <si>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</si>
  <si>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</si>
  <si>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</si>
  <si>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</si>
  <si>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</si>
  <si>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</si>
  <si>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</si>
  <si>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</si>
  <si>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</si>
  <si>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</si>
  <si>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</si>
  <si>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</si>
  <si>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</si>
  <si>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</si>
  <si>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</si>
  <si>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</si>
  <si>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</si>
  <si>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</si>
  <si>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</si>
  <si>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</si>
  <si>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</si>
  <si>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</si>
  <si>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</si>
  <si>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</si>
  <si>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</si>
  <si>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</si>
  <si>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</si>
  <si>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</si>
  <si>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</si>
  <si>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</si>
  <si>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</si>
  <si>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</si>
  <si>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</si>
  <si>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</si>
  <si>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</si>
  <si>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</si>
  <si>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</si>
  <si>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</si>
  <si>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</si>
  <si>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</si>
  <si>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</si>
  <si>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</si>
  <si>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</si>
  <si>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</si>
  <si>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</si>
  <si>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</si>
  <si>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</si>
  <si>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</si>
  <si>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</si>
  <si>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</si>
  <si>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</si>
  <si>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</si>
  <si>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</si>
  <si>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</si>
  <si>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</si>
  <si>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</si>
  <si>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</si>
  <si>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</si>
  <si>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</si>
  <si>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</si>
  <si>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</si>
  <si>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</si>
  <si>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</si>
  <si>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</si>
  <si>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</si>
  <si>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</si>
  <si>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</si>
  <si>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</si>
  <si>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</si>
  <si>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</si>
  <si>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</si>
  <si>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</si>
  <si>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</si>
  <si>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</si>
  <si>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</si>
  <si>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</si>
  <si>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</si>
  <si>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</si>
  <si>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</si>
  <si>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</si>
  <si>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</si>
  <si>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</si>
  <si>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</si>
  <si>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</si>
  <si>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</si>
  <si>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</si>
  <si>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</si>
  <si>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</si>
  <si>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</si>
  <si>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</si>
  <si>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</si>
  <si>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</si>
  <si>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</si>
  <si>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</si>
  <si>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</si>
  <si>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</si>
  <si>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</si>
  <si>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</si>
  <si>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</si>
  <si>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</si>
  <si>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</si>
  <si>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</si>
  <si>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</si>
  <si>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</si>
  <si>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</si>
  <si>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</si>
  <si>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</si>
  <si>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</si>
  <si>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</si>
  <si>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</si>
  <si>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</si>
  <si>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</si>
  <si>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</si>
  <si>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</si>
  <si>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</si>
  <si>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</si>
  <si>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</si>
  <si>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</si>
  <si>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</si>
  <si>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</si>
  <si>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</si>
  <si>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</si>
  <si>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</si>
  <si>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</si>
  <si>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</si>
  <si>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</si>
  <si>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</si>
  <si>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</si>
  <si>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</si>
  <si>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</si>
  <si>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</si>
  <si>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</si>
  <si>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</si>
  <si>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</si>
  <si>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</si>
  <si>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</si>
  <si>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</si>
  <si>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</si>
  <si>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</si>
  <si>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</si>
  <si>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</si>
  <si>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</si>
  <si>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</si>
  <si>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</si>
  <si>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</si>
  <si>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</si>
  <si>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</si>
  <si>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</si>
  <si>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</si>
  <si>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</si>
  <si>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</si>
  <si>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</si>
  <si>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</si>
  <si>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</si>
  <si>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</si>
  <si>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</si>
  <si>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</si>
  <si>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</si>
  <si>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</si>
  <si>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</si>
  <si>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</si>
  <si>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</si>
  <si>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</si>
  <si>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</si>
  <si>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</si>
  <si>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</si>
  <si>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</si>
  <si>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</si>
  <si>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</si>
  <si>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</si>
  <si>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</si>
  <si>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</si>
  <si>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</si>
  <si>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</si>
  <si>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</si>
  <si>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</si>
  <si>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</si>
  <si>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</si>
  <si>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</si>
  <si>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</si>
  <si>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</si>
  <si>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</si>
  <si>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</si>
  <si>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</si>
  <si>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</si>
  <si>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</si>
  <si>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</si>
  <si>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</si>
  <si>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</si>
  <si>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</si>
  <si>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</si>
  <si>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</si>
  <si>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</si>
  <si>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</si>
  <si>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</si>
  <si>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</si>
  <si>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</si>
  <si>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</si>
  <si>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</si>
  <si>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</si>
  <si>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</si>
  <si>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</si>
  <si>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</si>
  <si>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</si>
  <si>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</si>
  <si>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</si>
  <si>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</si>
  <si>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</si>
  <si>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</si>
  <si>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</si>
  <si>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</si>
  <si>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</si>
  <si>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</si>
  <si>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</si>
  <si>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</si>
  <si>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</si>
  <si>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</si>
  <si>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</si>
  <si>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</si>
  <si>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</si>
  <si>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</si>
  <si>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</si>
  <si>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</si>
  <si>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</si>
  <si>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</si>
  <si>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</si>
  <si>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</si>
  <si>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</si>
  <si>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</si>
  <si>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</si>
  <si>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</si>
  <si>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</si>
  <si>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</si>
  <si>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</si>
  <si>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</si>
  <si>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</si>
  <si>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</si>
  <si>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</si>
  <si>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</si>
  <si>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</si>
  <si>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</si>
  <si>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</si>
  <si>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</si>
  <si>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</si>
  <si>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</si>
  <si>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</si>
  <si>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</si>
  <si>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</si>
  <si>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</si>
  <si>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</si>
  <si>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</si>
  <si>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</si>
  <si>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</si>
  <si>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</si>
  <si>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</si>
  <si>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</si>
  <si>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</si>
  <si>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</si>
  <si>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</si>
  <si>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</si>
  <si>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</si>
  <si>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</si>
  <si>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</si>
  <si>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</si>
  <si>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</si>
  <si>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</si>
  <si>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</si>
  <si>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</si>
  <si>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</si>
  <si>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</si>
  <si>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</si>
  <si>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</si>
  <si>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</si>
  <si>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</si>
  <si>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</si>
  <si>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</si>
  <si>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</si>
  <si>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</si>
  <si>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</si>
  <si>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</si>
  <si>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</si>
  <si>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</si>
  <si>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</si>
  <si>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</si>
  <si>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</si>
  <si>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</si>
  <si>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</si>
  <si>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</si>
  <si>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</si>
  <si>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</si>
  <si>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</si>
  <si>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</si>
  <si>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</si>
  <si>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</si>
  <si>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</si>
  <si>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</si>
  <si>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</si>
  <si>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</si>
  <si>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</si>
  <si>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</si>
  <si>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</si>
  <si>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</si>
  <si>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</si>
  <si>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</si>
  <si>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</si>
  <si>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</si>
  <si>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</si>
  <si>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</si>
  <si>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</si>
  <si>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</si>
  <si>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</si>
  <si>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</si>
  <si>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</si>
  <si>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</si>
  <si>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</si>
  <si>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</si>
  <si>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</si>
  <si>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</si>
  <si>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</si>
  <si>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</si>
  <si>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</si>
  <si>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</si>
  <si>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</si>
  <si>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</si>
  <si>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</si>
  <si>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</si>
  <si>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</si>
  <si>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</si>
  <si>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</si>
  <si>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</si>
  <si>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</si>
  <si>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</si>
  <si>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</si>
  <si>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</si>
  <si>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</si>
  <si>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</si>
  <si>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</si>
  <si>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</si>
  <si>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</si>
  <si>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</si>
  <si>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</si>
  <si>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</si>
  <si>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</si>
  <si>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</si>
  <si>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</si>
  <si>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</si>
  <si>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</si>
  <si>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</si>
  <si>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</si>
  <si>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</si>
  <si>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</si>
  <si>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</si>
  <si>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</si>
  <si>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</si>
  <si>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</si>
  <si>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</si>
  <si>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</si>
  <si>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</si>
  <si>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</si>
  <si>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</si>
  <si>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</si>
  <si>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</si>
  <si>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</si>
  <si>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</si>
  <si>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</si>
  <si>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</si>
  <si>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</si>
  <si>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</si>
  <si>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</si>
  <si>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</si>
  <si>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</si>
  <si>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</si>
  <si>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</si>
  <si>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</si>
  <si>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</si>
  <si>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</si>
  <si>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</si>
  <si>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</si>
  <si>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</si>
  <si>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</si>
  <si>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</si>
  <si>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</si>
  <si>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</si>
  <si>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</si>
  <si>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</si>
  <si>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</si>
  <si>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</si>
  <si>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</si>
  <si>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</si>
  <si>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</si>
  <si>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</si>
  <si>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</si>
  <si>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</si>
  <si>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</si>
  <si>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</si>
  <si>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</si>
  <si>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</si>
  <si>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</si>
  <si>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</si>
  <si>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</si>
  <si>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</si>
  <si>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</si>
  <si>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</si>
  <si>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</si>
  <si>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</si>
  <si>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</si>
  <si>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</si>
  <si>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</si>
  <si>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</si>
  <si>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</si>
  <si>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</si>
  <si>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</si>
  <si>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</si>
  <si>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</si>
  <si>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</si>
  <si>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</si>
  <si>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</si>
  <si>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</si>
  <si>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</si>
  <si>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</si>
  <si>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</si>
  <si>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</si>
  <si>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</si>
  <si>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</si>
  <si>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</si>
  <si>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</si>
  <si>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</si>
  <si>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</si>
  <si>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</si>
  <si>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</si>
  <si>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</si>
  <si>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</si>
  <si>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</si>
  <si>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</si>
  <si>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</si>
  <si>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</si>
  <si>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</si>
  <si>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</si>
  <si>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</si>
  <si>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</si>
  <si>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</si>
  <si>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</si>
  <si>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</si>
  <si>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</si>
  <si>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</si>
  <si>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</si>
  <si>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</si>
  <si>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</si>
  <si>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</si>
  <si>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</si>
  <si>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</si>
  <si>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</si>
  <si>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</si>
  <si>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</si>
  <si>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</si>
  <si>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</si>
  <si>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</si>
  <si>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</si>
  <si>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</si>
  <si>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</si>
  <si>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</si>
  <si>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</si>
  <si>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</si>
  <si>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</si>
  <si>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</si>
  <si>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</si>
  <si>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</si>
  <si>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</si>
  <si>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</si>
  <si>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</si>
  <si>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</si>
  <si>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</si>
  <si>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</si>
  <si>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</si>
  <si>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</si>
  <si>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</si>
  <si>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</si>
  <si>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</si>
  <si>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</si>
  <si>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</si>
  <si>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</si>
  <si>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</si>
  <si>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</si>
  <si>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</si>
  <si>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</si>
  <si>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</si>
  <si>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</si>
  <si>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</si>
  <si>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</si>
  <si>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</si>
  <si>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</si>
  <si>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</si>
  <si>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</si>
  <si>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</si>
  <si>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</si>
  <si>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</si>
  <si>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</si>
  <si>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</si>
  <si>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</si>
  <si>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</si>
  <si>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</si>
  <si>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</si>
  <si>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</si>
  <si>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</si>
  <si>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</si>
  <si>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</si>
  <si>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</si>
  <si>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</si>
  <si>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</si>
  <si>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</si>
  <si>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</si>
  <si>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</si>
  <si>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</si>
  <si>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</si>
  <si>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</si>
  <si>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</si>
  <si>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</si>
  <si>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</si>
  <si>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</si>
  <si>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</si>
  <si>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</si>
  <si>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</si>
  <si>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</si>
  <si>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</si>
  <si>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</si>
  <si>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</si>
  <si>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</si>
  <si>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</si>
  <si>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</si>
  <si>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</si>
  <si>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</si>
  <si>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</si>
  <si>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</si>
  <si>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</si>
  <si>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</si>
  <si>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</si>
  <si>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</si>
  <si>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</si>
  <si>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</si>
  <si>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</si>
  <si>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</si>
  <si>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</si>
  <si>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</si>
  <si>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</si>
  <si>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</si>
  <si>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</si>
  <si>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</si>
  <si>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</si>
  <si>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</si>
  <si>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</si>
  <si>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</si>
  <si>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</si>
  <si>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</si>
  <si>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</si>
  <si>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</si>
  <si>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</si>
  <si>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</si>
  <si>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</si>
  <si>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</si>
  <si>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</si>
  <si>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</si>
  <si>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</si>
  <si>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</si>
  <si>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</si>
  <si>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</si>
  <si>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</si>
  <si>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</si>
  <si>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</si>
  <si>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</si>
  <si>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</si>
  <si>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</si>
  <si>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</si>
  <si>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</si>
  <si>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</si>
  <si>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</si>
  <si>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</si>
  <si>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</si>
  <si>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</si>
  <si>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</si>
  <si>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</si>
  <si>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</si>
  <si>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</si>
  <si>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</si>
  <si>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</si>
  <si>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</si>
  <si>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</si>
  <si>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</si>
  <si>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</si>
  <si>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</si>
  <si>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</si>
  <si>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</si>
  <si>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</si>
  <si>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</si>
  <si>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</si>
  <si>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</si>
  <si>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</si>
  <si>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</si>
  <si>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</si>
  <si>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</si>
  <si>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</si>
  <si>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</si>
  <si>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</si>
  <si>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</si>
  <si>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</si>
  <si>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</si>
  <si>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</si>
  <si>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</si>
  <si>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</si>
  <si>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</si>
  <si>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</si>
  <si>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</si>
  <si>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</si>
  <si>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</si>
  <si>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</si>
  <si>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</si>
  <si>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</si>
  <si>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</si>
  <si>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</si>
  <si>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</si>
  <si>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</si>
  <si>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</si>
  <si>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</si>
  <si>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</si>
  <si>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</si>
  <si>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</si>
  <si>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</si>
  <si>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</si>
  <si>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</si>
  <si>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</si>
  <si>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</si>
  <si>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</si>
  <si>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</si>
  <si>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</si>
  <si>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</si>
  <si>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</si>
  <si>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</si>
  <si>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</si>
  <si>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</si>
  <si>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</si>
  <si>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</si>
  <si>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</si>
  <si>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</si>
  <si>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</si>
  <si>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</si>
  <si>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</si>
  <si>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</si>
  <si>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</si>
  <si>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</si>
  <si>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</si>
  <si>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</si>
  <si>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</si>
  <si>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</si>
  <si>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</si>
  <si>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</si>
  <si>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</si>
  <si>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</si>
  <si>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</si>
  <si>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</si>
  <si>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</si>
  <si>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</si>
  <si>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</si>
  <si>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</si>
  <si>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</si>
  <si>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</si>
  <si>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</si>
  <si>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</si>
  <si>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</si>
  <si>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</si>
  <si>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</si>
  <si>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</si>
  <si>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</si>
  <si>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</si>
  <si>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</si>
  <si>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</si>
  <si>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</si>
  <si>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</si>
  <si>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</si>
  <si>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</si>
  <si>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</si>
  <si>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</si>
  <si>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</si>
  <si>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</si>
  <si>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</si>
  <si>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</si>
  <si>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</si>
  <si>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</si>
  <si>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</si>
  <si>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</si>
  <si>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</si>
  <si>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</si>
  <si>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</si>
  <si>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</si>
  <si>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</si>
  <si>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</si>
  <si>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</si>
  <si>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</si>
  <si>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</si>
  <si>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</si>
  <si>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</si>
  <si>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</si>
  <si>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</si>
  <si>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</si>
  <si>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</si>
  <si>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</si>
  <si>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</si>
  <si>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</si>
  <si>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</si>
  <si>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</si>
  <si>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</si>
  <si>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</si>
  <si>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</si>
  <si>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</si>
  <si>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</si>
  <si>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</si>
  <si>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</si>
  <si>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</si>
  <si>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</si>
  <si>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</si>
  <si>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</si>
  <si>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</si>
  <si>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</si>
  <si>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</si>
  <si>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</si>
  <si>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</si>
  <si>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</si>
  <si>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</si>
  <si>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</si>
  <si>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</si>
  <si>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</si>
  <si>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</si>
  <si>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</si>
  <si>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</si>
  <si>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</si>
  <si>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</si>
  <si>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</si>
  <si>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</si>
  <si>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</si>
  <si>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</si>
  <si>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</si>
  <si>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</si>
  <si>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</si>
  <si>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</si>
  <si>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</si>
  <si>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</si>
  <si>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</si>
  <si>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</si>
  <si>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</si>
  <si>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</si>
  <si>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</si>
  <si>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</si>
  <si>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</si>
  <si>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</si>
  <si>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</si>
  <si>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</si>
  <si>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</si>
  <si>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</si>
  <si>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</si>
  <si>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</si>
  <si>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</si>
  <si>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</si>
  <si>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</si>
  <si>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</si>
  <si>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</si>
  <si>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</si>
  <si>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</si>
  <si>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</si>
  <si>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</si>
  <si>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</si>
  <si>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</si>
  <si>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</si>
  <si>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</si>
  <si>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</si>
  <si>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</si>
  <si>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</si>
  <si>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</si>
  <si>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</si>
  <si>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</si>
  <si>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</si>
  <si>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</si>
  <si>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</si>
  <si>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</si>
  <si>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</si>
  <si>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</si>
  <si>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</si>
  <si>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</si>
  <si>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</si>
  <si>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</si>
  <si>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</si>
  <si>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</si>
  <si>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</si>
  <si>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</si>
  <si>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</si>
  <si>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</si>
  <si>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</si>
  <si>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</si>
  <si>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</si>
  <si>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</si>
  <si>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</si>
  <si>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</si>
  <si>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</si>
  <si>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</si>
  <si>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</si>
  <si>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</si>
  <si>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</si>
  <si>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</si>
  <si>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</si>
  <si>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</si>
  <si>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</si>
  <si>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</si>
  <si>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</si>
  <si>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</si>
  <si>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</si>
  <si>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</si>
  <si>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</si>
  <si>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</si>
  <si>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</si>
  <si>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</si>
  <si>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</si>
  <si>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</si>
  <si>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</si>
  <si>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</si>
  <si>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</si>
  <si>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</si>
  <si>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</si>
  <si>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</si>
  <si>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</si>
  <si>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</si>
  <si>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</si>
  <si>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</si>
  <si>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</si>
  <si>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</si>
  <si>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</si>
  <si>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</si>
  <si>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</si>
  <si>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</si>
  <si>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</si>
  <si>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</si>
  <si>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</si>
  <si>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</si>
  <si>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</si>
  <si>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</si>
  <si>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</si>
  <si>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</si>
  <si>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</si>
  <si>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</si>
  <si>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</si>
  <si>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</si>
  <si>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</si>
  <si>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</si>
  <si>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</si>
  <si>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</si>
  <si>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</si>
  <si>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</si>
  <si>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</si>
  <si>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</si>
  <si>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</si>
  <si>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</si>
  <si>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</si>
  <si>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</si>
  <si>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</si>
  <si>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</si>
  <si>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</si>
  <si>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</si>
  <si>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</si>
  <si>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</si>
  <si>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</si>
  <si>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</si>
  <si>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</si>
  <si>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</si>
  <si>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</si>
  <si>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</si>
  <si>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</si>
  <si>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</si>
  <si>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</si>
  <si>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</si>
  <si>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</si>
  <si>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</si>
  <si>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</si>
  <si>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</si>
  <si>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</si>
  <si>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</si>
  <si>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</si>
  <si>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</si>
  <si>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</si>
  <si>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</si>
  <si>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</si>
  <si>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</si>
  <si>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</si>
  <si>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</si>
  <si>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</si>
  <si>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</si>
  <si>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</si>
  <si>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</si>
  <si>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</si>
  <si>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</si>
  <si>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</si>
  <si>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</si>
  <si>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</si>
  <si>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</si>
  <si>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</si>
  <si>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</si>
  <si>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</si>
  <si>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</si>
  <si>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</si>
  <si>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</si>
  <si>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</si>
  <si>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</si>
  <si>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</si>
  <si>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</si>
  <si>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</si>
  <si>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</si>
  <si>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</si>
  <si>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</si>
  <si>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</si>
  <si>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</si>
  <si>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</si>
  <si>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</si>
  <si>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</si>
  <si>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</si>
  <si>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</si>
  <si>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</si>
  <si>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</si>
  <si>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</si>
  <si>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</si>
  <si>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</si>
  <si>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</si>
  <si>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</si>
  <si>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</si>
  <si>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</si>
  <si>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</si>
  <si>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</si>
  <si>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</si>
  <si>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</si>
  <si>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</si>
  <si>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</si>
  <si>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</si>
  <si>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</si>
  <si>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</si>
  <si>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</si>
  <si>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</si>
  <si>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</si>
  <si>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</si>
  <si>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</si>
  <si>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</si>
  <si>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</si>
  <si>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</si>
  <si>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</si>
  <si>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</si>
  <si>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</si>
  <si>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</si>
  <si>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</si>
  <si>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</si>
  <si>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</si>
  <si>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</si>
  <si>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</si>
  <si>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</si>
  <si>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</si>
  <si>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</si>
  <si>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</si>
  <si>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</si>
  <si>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</si>
  <si>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</si>
  <si>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</si>
  <si>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</si>
  <si>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</si>
  <si>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</si>
  <si>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</si>
  <si>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</si>
  <si>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</si>
  <si>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</si>
  <si>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</si>
  <si>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</si>
  <si>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</si>
  <si>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</si>
  <si>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</si>
  <si>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</si>
  <si>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</si>
  <si>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</si>
  <si>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</si>
  <si>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</si>
  <si>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</si>
  <si>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</si>
  <si>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</si>
  <si>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</si>
  <si>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</si>
  <si>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</si>
  <si>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</si>
  <si>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</si>
  <si>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</si>
  <si>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</si>
  <si>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</si>
  <si>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</si>
  <si>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</si>
  <si>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</si>
  <si>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</si>
  <si>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</si>
  <si>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</si>
  <si>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</si>
  <si>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</si>
  <si>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</si>
  <si>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</si>
  <si>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</si>
  <si>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</si>
  <si>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</si>
  <si>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</si>
  <si>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</si>
  <si>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</si>
  <si>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</si>
  <si>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</si>
  <si>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</si>
  <si>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</si>
  <si>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</si>
  <si>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</si>
  <si>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</si>
  <si>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</si>
  <si>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</si>
  <si>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</si>
  <si>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</si>
  <si>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</si>
  <si>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</si>
  <si>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</si>
  <si>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</si>
  <si>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</si>
  <si>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</si>
  <si>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</si>
  <si>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</si>
  <si>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</si>
  <si>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</si>
  <si>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</si>
  <si>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</si>
  <si>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</si>
  <si>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</si>
  <si>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</si>
  <si>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</si>
  <si>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</si>
  <si>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</si>
  <si>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</si>
  <si>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</si>
  <si>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</si>
  <si>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</si>
  <si>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</si>
  <si>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</si>
  <si>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</si>
  <si>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</si>
  <si>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</si>
  <si>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</si>
  <si>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</si>
  <si>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</si>
  <si>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</si>
  <si>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</si>
  <si>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</si>
  <si>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</si>
  <si>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</si>
  <si>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</si>
  <si>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</si>
  <si>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</si>
  <si>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</si>
  <si>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</si>
  <si>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</si>
  <si>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</si>
  <si>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</si>
  <si>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</si>
  <si>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</si>
  <si>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</si>
  <si>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</si>
  <si>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</si>
  <si>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</si>
  <si>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</si>
  <si>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</si>
  <si>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</si>
  <si>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</si>
  <si>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</si>
  <si>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</si>
  <si>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</si>
  <si>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</si>
  <si>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</si>
  <si>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</si>
  <si>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</si>
  <si>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</si>
  <si>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</si>
  <si>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</si>
  <si>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</si>
  <si>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</si>
  <si>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</si>
  <si>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</si>
  <si>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</si>
  <si>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</si>
  <si>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</si>
  <si>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</si>
  <si>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</si>
  <si>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</si>
  <si>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</si>
  <si>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</si>
  <si>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</si>
  <si>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</si>
  <si>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</si>
  <si>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</si>
  <si>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</si>
  <si>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</si>
  <si>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</si>
  <si>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</si>
  <si>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</si>
  <si>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</si>
  <si>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</si>
  <si>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</si>
  <si>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</si>
  <si>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</si>
  <si>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</si>
  <si>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</si>
  <si>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</si>
  <si>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</si>
  <si>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</si>
  <si>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</si>
  <si>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</si>
  <si>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</si>
  <si>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</si>
  <si>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</si>
  <si>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</si>
  <si>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</si>
  <si>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</si>
  <si>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</si>
  <si>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</si>
  <si>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</si>
  <si>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</si>
  <si>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</si>
  <si>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</si>
  <si>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</si>
  <si>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</si>
  <si>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</si>
  <si>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</si>
  <si>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</si>
  <si>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</si>
  <si>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</si>
  <si>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</si>
  <si>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</si>
  <si>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</si>
  <si>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</si>
  <si>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</si>
  <si>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</si>
  <si>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</si>
  <si>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</si>
  <si>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</si>
  <si>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</si>
  <si>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</si>
  <si>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</si>
  <si>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</si>
  <si>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</si>
  <si>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</si>
  <si>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</si>
  <si>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</si>
  <si>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</si>
  <si>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</si>
  <si>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</si>
  <si>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</si>
  <si>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</si>
  <si>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</si>
  <si>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</si>
  <si>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</si>
  <si>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</si>
  <si>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</si>
  <si>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</si>
  <si>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</si>
  <si>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</si>
  <si>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</si>
  <si>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</si>
  <si>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</si>
  <si>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</si>
  <si>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</si>
  <si>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</si>
  <si>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</si>
  <si>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</si>
  <si>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</si>
  <si>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</si>
  <si>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</si>
  <si>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</si>
  <si>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</si>
  <si>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</si>
  <si>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</si>
  <si>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</si>
  <si>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</si>
  <si>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</si>
  <si>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</si>
  <si>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</si>
  <si>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</si>
  <si>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</si>
  <si>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</si>
  <si>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</si>
  <si>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</si>
  <si>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</si>
  <si>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</si>
  <si>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</si>
  <si>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</si>
  <si>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</si>
  <si>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</si>
  <si>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</si>
  <si>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</si>
  <si>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</si>
  <si>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</si>
  <si>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</si>
  <si>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</si>
  <si>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</si>
  <si>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</si>
  <si>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</si>
  <si>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</si>
  <si>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</si>
  <si>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</si>
  <si>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</si>
  <si>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</si>
  <si>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</si>
  <si>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</si>
  <si>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</si>
  <si>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</si>
  <si>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</si>
  <si>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</si>
  <si>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</si>
  <si>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</si>
  <si>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</si>
  <si>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</si>
  <si>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</si>
  <si>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</si>
  <si>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</si>
  <si>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</si>
  <si>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</si>
  <si>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</si>
  <si>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</si>
  <si>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</si>
  <si>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</si>
  <si>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</si>
  <si>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</si>
  <si>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</si>
  <si>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</si>
  <si>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</si>
  <si>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</si>
  <si>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</si>
  <si>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</si>
  <si>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</si>
  <si>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</si>
  <si>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</si>
  <si>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</si>
  <si>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</si>
  <si>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</si>
  <si>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</si>
  <si>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</si>
  <si>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</si>
  <si>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</si>
  <si>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</si>
  <si>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</si>
  <si>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</si>
  <si>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</si>
  <si>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</si>
  <si>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</si>
  <si>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</si>
  <si>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</si>
  <si>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</si>
  <si>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</si>
  <si>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</si>
  <si>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</si>
  <si>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</si>
  <si>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</si>
  <si>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</si>
  <si>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</si>
  <si>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</si>
  <si>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</si>
  <si>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</si>
  <si>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</si>
  <si>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</si>
  <si>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</si>
  <si>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</si>
  <si>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</si>
  <si>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</si>
  <si>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</si>
  <si>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</si>
  <si>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</si>
  <si>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</si>
  <si>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</si>
  <si>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</si>
  <si>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</si>
  <si>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</si>
  <si>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</si>
  <si>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</si>
  <si>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</si>
  <si>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</si>
  <si>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</si>
  <si>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</si>
  <si>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</si>
  <si>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</si>
  <si>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</si>
  <si>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</si>
  <si>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</si>
  <si>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</si>
  <si>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</si>
  <si>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</si>
  <si>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</si>
  <si>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</si>
  <si>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</si>
  <si>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</si>
  <si>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</si>
  <si>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</si>
  <si>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</si>
  <si>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</si>
  <si>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</si>
  <si>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</si>
  <si>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</si>
  <si>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</si>
  <si>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</si>
  <si>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</si>
  <si>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</si>
  <si>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</si>
  <si>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</si>
  <si>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</si>
  <si>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</si>
  <si>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</si>
  <si>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</si>
  <si>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</si>
  <si>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</si>
  <si>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</si>
  <si>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</si>
  <si>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</si>
  <si>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</si>
  <si>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</si>
  <si>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</si>
  <si>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</si>
  <si>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</si>
  <si>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</si>
  <si>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</si>
  <si>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</si>
  <si>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</si>
  <si>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</si>
  <si>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</si>
  <si>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</si>
  <si>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</si>
  <si>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</si>
  <si>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</si>
  <si>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</si>
  <si>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</si>
  <si>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</si>
  <si>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</si>
  <si>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</si>
  <si>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</si>
  <si>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</si>
  <si>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</si>
  <si>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</si>
  <si>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</si>
  <si>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</si>
  <si>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</si>
  <si>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</si>
  <si>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</si>
  <si>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</si>
  <si>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</si>
  <si>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</si>
  <si>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</si>
  <si>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</si>
  <si>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</si>
  <si>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</si>
  <si>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</si>
  <si>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</si>
  <si>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</si>
  <si>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</si>
  <si>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</si>
  <si>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</si>
  <si>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</si>
  <si>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</si>
  <si>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</si>
  <si>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</si>
  <si>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</si>
  <si>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</si>
  <si>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</si>
  <si>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</si>
  <si>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</si>
  <si>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</si>
  <si>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</si>
  <si>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</si>
  <si>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</si>
  <si>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</si>
  <si>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</si>
  <si>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</si>
  <si>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</si>
  <si>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</si>
  <si>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</si>
  <si>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</si>
  <si>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</si>
  <si>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</si>
  <si>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</si>
  <si>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</si>
  <si>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</si>
  <si>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</si>
  <si>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</si>
  <si>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</si>
  <si>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</si>
  <si>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</si>
  <si>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</si>
  <si>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</si>
  <si>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</si>
  <si>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</si>
  <si>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</si>
  <si>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</si>
  <si>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</si>
  <si>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</si>
  <si>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</si>
  <si>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</si>
  <si>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</si>
  <si>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</si>
  <si>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</si>
  <si>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</si>
  <si>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</si>
  <si>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</si>
  <si>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</si>
  <si>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</si>
  <si>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</si>
  <si>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</si>
  <si>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</si>
  <si>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</si>
  <si>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</si>
  <si>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</si>
  <si>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</si>
  <si>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</si>
  <si>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</si>
  <si>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</si>
  <si>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</si>
  <si>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</si>
  <si>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</si>
  <si>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</si>
  <si>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</si>
  <si>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</si>
  <si>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</si>
  <si>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</si>
  <si>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</si>
  <si>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</si>
  <si>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</si>
  <si>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</si>
  <si>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</si>
  <si>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</si>
  <si>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</si>
  <si>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</si>
  <si>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</si>
  <si>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</si>
  <si>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</si>
  <si>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</si>
  <si>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</si>
  <si>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</si>
  <si>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</si>
  <si>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</si>
  <si>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</si>
  <si>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</si>
  <si>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</si>
  <si>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</si>
  <si>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</si>
  <si>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</si>
  <si>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</si>
  <si>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</si>
  <si>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</si>
  <si>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</si>
  <si>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</si>
  <si>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</si>
  <si>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</si>
  <si>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</si>
  <si>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</si>
  <si>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</si>
  <si>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</si>
  <si>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</si>
  <si>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</si>
  <si>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</si>
  <si>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</si>
  <si>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</si>
  <si>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</si>
  <si>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</si>
  <si>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</si>
  <si>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</si>
  <si>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</si>
  <si>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</si>
  <si>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</si>
  <si>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</si>
  <si>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</si>
  <si>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</si>
  <si>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</si>
  <si>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</si>
  <si>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</si>
  <si>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</si>
  <si>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</si>
  <si>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</si>
  <si>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</si>
  <si>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</si>
  <si>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</si>
  <si>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</si>
  <si>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</si>
  <si>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</si>
  <si>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</si>
  <si>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</si>
  <si>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</si>
  <si>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</si>
  <si>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</si>
  <si>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</si>
  <si>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</si>
  <si>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</si>
  <si>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</si>
  <si>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</si>
  <si>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</si>
  <si>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</si>
  <si>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</si>
  <si>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</si>
  <si>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</si>
  <si>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</si>
  <si>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</si>
  <si>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</si>
  <si>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</si>
  <si>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</si>
  <si>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</si>
  <si>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</si>
  <si>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</si>
  <si>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</si>
  <si>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</si>
  <si>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</si>
  <si>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</si>
  <si>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</si>
  <si>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</si>
  <si>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</si>
  <si>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</si>
  <si>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</si>
  <si>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</si>
  <si>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</si>
  <si>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</si>
  <si>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</si>
  <si>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</si>
  <si>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</si>
  <si>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</si>
  <si>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</si>
  <si>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</si>
  <si>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</si>
  <si>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</si>
  <si>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</si>
  <si>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</si>
  <si>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</si>
  <si>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</si>
  <si>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</si>
  <si>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</si>
  <si>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</si>
  <si>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</si>
  <si>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</si>
  <si>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</si>
  <si>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</si>
  <si>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</si>
  <si>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</si>
  <si>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</si>
  <si>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</si>
  <si>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</si>
  <si>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</si>
  <si>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</si>
  <si>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</si>
  <si>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</si>
  <si>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</si>
  <si>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</si>
  <si>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</si>
  <si>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</si>
  <si>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</si>
  <si>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</si>
  <si>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</si>
  <si>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</si>
  <si>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</si>
  <si>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</si>
  <si>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</si>
  <si>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</si>
  <si>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</si>
  <si>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</si>
  <si>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</si>
  <si>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</si>
  <si>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</si>
  <si>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</si>
  <si>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</si>
  <si>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</si>
  <si>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</si>
  <si>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</si>
  <si>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</si>
  <si>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</si>
  <si>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</si>
  <si>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</si>
  <si>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</si>
  <si>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</si>
  <si>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</si>
  <si>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</si>
  <si>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</si>
  <si>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</si>
  <si>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</si>
  <si>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</si>
  <si>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</si>
  <si>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</si>
  <si>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</si>
  <si>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</si>
  <si>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</si>
  <si>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</si>
  <si>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</si>
  <si>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</si>
  <si>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</si>
  <si>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</si>
  <si>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</si>
  <si>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</si>
  <si>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</si>
  <si>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</si>
  <si>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</si>
  <si>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</si>
  <si>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</si>
  <si>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</si>
  <si>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</si>
  <si>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</si>
  <si>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</si>
  <si>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</si>
  <si>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</si>
  <si>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</si>
  <si>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</si>
  <si>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</si>
  <si>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</si>
  <si>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</si>
  <si>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</si>
  <si>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</si>
  <si>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</si>
  <si>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</si>
  <si>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</si>
  <si>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</si>
  <si>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</si>
  <si>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</si>
  <si>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</si>
  <si>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</si>
  <si>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</si>
  <si>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</si>
  <si>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</si>
  <si>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</si>
  <si>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</si>
  <si>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</si>
  <si>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</si>
  <si>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</si>
  <si>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</si>
  <si>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</si>
  <si>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</si>
  <si>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</si>
  <si>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</si>
  <si>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</si>
  <si>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</si>
  <si>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</si>
  <si>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</si>
  <si>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</si>
  <si>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</si>
  <si>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</si>
  <si>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</si>
  <si>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</si>
  <si>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</si>
  <si>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</si>
  <si>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</si>
  <si>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</si>
  <si>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</si>
  <si>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</si>
  <si>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</si>
  <si>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</si>
  <si>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</si>
  <si>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</si>
  <si>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</si>
  <si>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</si>
  <si>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</si>
  <si>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</si>
  <si>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</si>
  <si>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</si>
  <si>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</si>
  <si>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</si>
  <si>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</si>
  <si>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</si>
  <si>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</si>
  <si>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</si>
  <si>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</si>
  <si>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</si>
  <si>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</si>
  <si>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</si>
  <si>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</si>
  <si>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</si>
  <si>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</si>
  <si>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</si>
  <si>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</si>
  <si>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</si>
  <si>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</si>
  <si>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</si>
  <si>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</si>
  <si>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</si>
  <si>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</si>
  <si>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</si>
  <si>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</si>
  <si>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</si>
  <si>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</si>
  <si>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</si>
  <si>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</si>
  <si>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</si>
  <si>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</si>
  <si>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</si>
  <si>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</si>
  <si>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</si>
  <si>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</si>
  <si>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</si>
  <si>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</si>
  <si>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</si>
  <si>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</si>
  <si>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</si>
  <si>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</si>
  <si>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</si>
  <si>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</si>
  <si>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</si>
  <si>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</si>
  <si>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</si>
  <si>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</si>
  <si>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</si>
  <si>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</si>
  <si>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</si>
  <si>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</si>
  <si>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</si>
  <si>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</si>
  <si>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</si>
  <si>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</si>
  <si>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</si>
  <si>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</si>
  <si>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</si>
  <si>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</si>
  <si>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</si>
  <si>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</si>
  <si>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</si>
  <si>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</si>
  <si>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</si>
  <si>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</si>
  <si>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</si>
  <si>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</si>
  <si>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</si>
  <si>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</si>
  <si>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</si>
  <si>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</si>
  <si>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</si>
  <si>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</si>
  <si>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</si>
  <si>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</si>
  <si>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</si>
  <si>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</si>
  <si>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</si>
  <si>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</si>
  <si>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</si>
  <si>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</si>
  <si>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</si>
  <si>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</si>
  <si>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</si>
  <si>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</si>
  <si>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</si>
  <si>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</si>
  <si>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</si>
  <si>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</si>
  <si>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</si>
  <si>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</si>
  <si>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</si>
  <si>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</si>
  <si>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</si>
  <si>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</si>
  <si>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</si>
  <si>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</si>
  <si>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</si>
  <si>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</si>
  <si>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</si>
  <si>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</si>
  <si>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</si>
  <si>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</si>
  <si>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</si>
  <si>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</si>
  <si>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</si>
  <si>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</si>
  <si>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</si>
  <si>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</si>
  <si>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</si>
  <si>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</si>
  <si>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</si>
  <si>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</si>
  <si>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</si>
  <si>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</si>
  <si>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</si>
  <si>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</si>
  <si>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</si>
  <si>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</si>
  <si>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</si>
  <si>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</si>
  <si>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</si>
  <si>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</si>
  <si>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</si>
  <si>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</si>
  <si>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</si>
  <si>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</si>
  <si>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</si>
  <si>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</si>
  <si>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</si>
  <si>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</si>
  <si>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</si>
  <si>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</si>
  <si>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</si>
  <si>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</si>
  <si>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</si>
  <si>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</si>
  <si>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</si>
  <si>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</si>
  <si>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</si>
  <si>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</si>
  <si>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</si>
  <si>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</si>
  <si>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</si>
  <si>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</si>
  <si>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</si>
  <si>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</si>
  <si>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</si>
  <si>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</si>
  <si>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</si>
  <si>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</si>
  <si>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</si>
  <si>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</si>
  <si>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</si>
  <si>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</si>
  <si>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</si>
  <si>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</si>
  <si>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</si>
  <si>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</si>
  <si>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</si>
  <si>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</si>
  <si>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</si>
  <si>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</si>
  <si>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</si>
  <si>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</si>
  <si>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</si>
  <si>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</si>
  <si>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</si>
  <si>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</si>
  <si>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</si>
  <si>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</si>
  <si>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</si>
  <si>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</si>
  <si>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</si>
  <si>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</si>
  <si>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</si>
  <si>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</si>
  <si>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</si>
  <si>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</si>
  <si>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</si>
  <si>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</si>
  <si>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</si>
  <si>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</si>
  <si>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</si>
  <si>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</si>
  <si>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</si>
  <si>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</si>
  <si>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</si>
  <si>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</si>
  <si>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</si>
  <si>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</si>
  <si>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</si>
  <si>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</si>
  <si>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</si>
  <si>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</si>
  <si>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</si>
  <si>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</si>
  <si>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</si>
  <si>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</si>
  <si>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</si>
  <si>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</si>
  <si>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</si>
  <si>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</si>
  <si>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</si>
  <si>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</si>
  <si>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</si>
  <si>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</si>
  <si>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</si>
  <si>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</si>
  <si>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</si>
  <si>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</si>
  <si>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</si>
  <si>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</si>
  <si>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</si>
  <si>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</si>
  <si>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</si>
  <si>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</si>
  <si>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</si>
  <si>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</si>
  <si>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</si>
  <si>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</si>
  <si>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</si>
  <si>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</si>
  <si>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</si>
  <si>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</si>
  <si>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</si>
  <si>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</si>
  <si>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</si>
  <si>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</si>
  <si>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</si>
  <si>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</si>
  <si>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</si>
  <si>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</si>
  <si>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</si>
  <si>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</si>
  <si>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</si>
  <si>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</si>
  <si>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</si>
  <si>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</si>
  <si>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</si>
  <si>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</si>
  <si>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</si>
  <si>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</si>
  <si>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</si>
  <si>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</si>
  <si>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</si>
  <si>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</si>
  <si>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</si>
  <si>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</si>
  <si>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</si>
  <si>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</si>
  <si>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</si>
  <si>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</si>
  <si>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</si>
  <si>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</si>
  <si>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</si>
  <si>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</si>
  <si>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</si>
  <si>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</si>
  <si>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</si>
  <si>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</si>
  <si>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</si>
  <si>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</si>
  <si>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</si>
  <si>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</si>
  <si>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</si>
  <si>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</si>
  <si>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</si>
  <si>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</si>
  <si>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</si>
  <si>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</si>
  <si>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</si>
  <si>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</si>
  <si>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</si>
  <si>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</si>
  <si>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</si>
  <si>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</si>
  <si>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</si>
  <si>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</si>
  <si>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</si>
  <si>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</si>
  <si>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</si>
  <si>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</si>
  <si>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</si>
  <si>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</si>
  <si>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</si>
  <si>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</si>
  <si>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</si>
  <si>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</si>
  <si>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</si>
  <si>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</si>
  <si>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</si>
  <si>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</si>
  <si>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</si>
  <si>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</si>
  <si>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</si>
  <si>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</si>
  <si>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</si>
  <si>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</si>
  <si>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</si>
  <si>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</si>
  <si>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</si>
  <si>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</si>
  <si>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</si>
  <si>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</si>
  <si>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</si>
  <si>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</si>
  <si>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</si>
  <si>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</si>
  <si>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</si>
  <si>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</si>
  <si>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</si>
  <si>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</si>
  <si>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</si>
  <si>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</si>
  <si>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</si>
  <si>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</si>
  <si>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</si>
  <si>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</si>
  <si>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</si>
  <si>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</si>
  <si>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</si>
  <si>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</si>
  <si>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</si>
  <si>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</si>
  <si>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</si>
  <si>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</si>
  <si>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</si>
  <si>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</si>
  <si>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</si>
  <si>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</si>
  <si>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</si>
  <si>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</si>
  <si>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</si>
  <si>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</si>
  <si>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</si>
  <si>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</si>
  <si>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</si>
  <si>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</si>
  <si>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</si>
  <si>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</si>
  <si>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</si>
  <si>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</si>
  <si>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</si>
  <si>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</si>
  <si>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</si>
  <si>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</si>
  <si>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</si>
  <si>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</si>
  <si>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</si>
  <si>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</si>
  <si>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</si>
  <si>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</si>
  <si>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</si>
  <si>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</si>
  <si>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</si>
  <si>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</si>
  <si>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</si>
  <si>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</si>
  <si>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</si>
  <si>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</si>
  <si>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</si>
  <si>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</si>
  <si>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</si>
  <si>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</si>
  <si>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</si>
  <si>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</si>
  <si>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</si>
  <si>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</si>
  <si>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</si>
  <si>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</si>
  <si>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</si>
  <si>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</si>
  <si>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</si>
  <si>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</si>
  <si>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</si>
  <si>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</si>
  <si>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</si>
  <si>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</si>
  <si>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</si>
  <si>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</si>
  <si>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</si>
  <si>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</si>
  <si>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</si>
  <si>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</si>
  <si>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</si>
  <si>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</si>
  <si>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</si>
  <si>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</si>
  <si>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</si>
  <si>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</si>
  <si>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</si>
  <si>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</si>
  <si>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</si>
  <si>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</si>
  <si>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</si>
  <si>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</si>
  <si>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</si>
  <si>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</si>
  <si>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</si>
  <si>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</si>
  <si>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</si>
  <si>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</si>
  <si>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</si>
  <si>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</si>
  <si>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</si>
  <si>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</si>
  <si>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</si>
  <si>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</si>
  <si>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</si>
  <si>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</si>
  <si>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</si>
  <si>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</si>
  <si>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</si>
  <si>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</si>
  <si>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</si>
  <si>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</si>
  <si>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</si>
  <si>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</si>
  <si>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</si>
  <si>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</si>
  <si>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</si>
  <si>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</si>
  <si>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</si>
  <si>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</si>
  <si>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</si>
  <si>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</si>
  <si>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</si>
  <si>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</si>
  <si>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</si>
  <si>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</si>
  <si>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</si>
  <si>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</si>
  <si>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</si>
  <si>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</si>
  <si>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</si>
  <si>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</si>
  <si>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</si>
  <si>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</si>
  <si>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</si>
  <si>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</si>
  <si>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</si>
  <si>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</si>
  <si>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</si>
  <si>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</si>
  <si>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</si>
  <si>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</si>
  <si>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</si>
  <si>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</si>
  <si>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</si>
  <si>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</si>
  <si>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</si>
  <si>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</si>
  <si>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</si>
  <si>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</si>
  <si>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</si>
  <si>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</si>
  <si>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</si>
  <si>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</si>
  <si>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</si>
  <si>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</si>
  <si>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</si>
  <si>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</si>
  <si>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</si>
  <si>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</si>
  <si>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</si>
  <si>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</si>
  <si>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</si>
  <si>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</si>
  <si>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</si>
  <si>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</si>
  <si>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</si>
  <si>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</si>
  <si>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</si>
  <si>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</si>
  <si>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</si>
  <si>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</si>
  <si>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</si>
  <si>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</si>
  <si>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</si>
  <si>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</si>
  <si>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</si>
  <si>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</si>
  <si>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</si>
  <si>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</si>
  <si>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</si>
  <si>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</si>
  <si>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</si>
  <si>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</si>
  <si>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</si>
  <si>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</si>
  <si>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</si>
  <si>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</si>
  <si>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</si>
  <si>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</si>
  <si>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</si>
  <si>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</si>
  <si>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</si>
  <si>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</si>
  <si>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</si>
  <si>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</si>
  <si>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</si>
  <si>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</si>
  <si>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</si>
  <si>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</si>
  <si>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</si>
  <si>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</si>
  <si>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</si>
  <si>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</si>
  <si>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</si>
  <si>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</si>
  <si>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</si>
  <si>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</si>
  <si>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</si>
  <si>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</si>
  <si>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</si>
  <si>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</si>
  <si>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</si>
  <si>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</si>
  <si>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</si>
  <si>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</si>
  <si>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</si>
  <si>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</si>
  <si>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</si>
  <si>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</si>
  <si>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</si>
  <si>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</si>
  <si>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</si>
  <si>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</si>
  <si>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</si>
  <si>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</si>
  <si>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</si>
  <si>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</si>
  <si>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</si>
  <si>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</si>
  <si>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</si>
  <si>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</si>
  <si>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</si>
  <si>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</si>
  <si>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</si>
  <si>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</si>
  <si>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</si>
  <si>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</si>
  <si>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</si>
  <si>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</si>
  <si>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</si>
  <si>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</si>
  <si>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</si>
  <si>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</si>
  <si>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</si>
  <si>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</si>
  <si>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</si>
  <si>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</si>
  <si>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</si>
  <si>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</si>
  <si>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</si>
  <si>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</si>
  <si>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</si>
  <si>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</si>
  <si>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</si>
  <si>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</si>
  <si>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</si>
  <si>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</si>
  <si>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</si>
  <si>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</si>
  <si>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</si>
  <si>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</si>
  <si>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</si>
  <si>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</si>
  <si>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</si>
  <si>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</si>
  <si>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</si>
  <si>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</si>
  <si>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</si>
  <si>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</si>
  <si>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</si>
  <si>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</si>
  <si>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</si>
  <si>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</si>
  <si>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</si>
  <si>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</si>
  <si>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</si>
  <si>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</si>
  <si>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</si>
  <si>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</si>
  <si>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</si>
  <si>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</si>
  <si>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</si>
  <si>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</si>
  <si>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</si>
  <si>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</si>
  <si>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</si>
  <si>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</si>
  <si>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</si>
  <si>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</si>
  <si>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</si>
  <si>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</si>
  <si>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</si>
  <si>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</si>
  <si>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</si>
  <si>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</si>
  <si>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</si>
  <si>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</si>
  <si>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</si>
  <si>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</si>
  <si>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</si>
  <si>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</si>
  <si>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</si>
  <si>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</si>
  <si>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</si>
  <si>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</si>
  <si>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</si>
  <si>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</si>
  <si>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</si>
  <si>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</si>
  <si>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</si>
  <si>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</si>
  <si>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</si>
  <si>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</si>
  <si>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</si>
  <si>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</si>
  <si>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</si>
  <si>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</si>
  <si>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</si>
  <si>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</si>
  <si>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</si>
  <si>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</si>
  <si>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</si>
  <si>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</si>
  <si>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</si>
  <si>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</si>
  <si>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</si>
  <si>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</si>
  <si>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</si>
  <si>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</si>
  <si>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</si>
  <si>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</si>
  <si>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</si>
  <si>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</si>
  <si>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</si>
  <si>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</si>
  <si>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</si>
  <si>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</si>
  <si>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</si>
  <si>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</si>
  <si>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</si>
  <si>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</si>
  <si>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</si>
  <si>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</si>
  <si>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</si>
  <si>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</si>
  <si>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</si>
  <si>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</si>
  <si>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</si>
  <si>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</si>
  <si>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</si>
  <si>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</si>
  <si>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</si>
  <si>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</si>
  <si>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</si>
  <si>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</si>
  <si>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</si>
  <si>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</si>
  <si>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</si>
  <si>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</si>
  <si>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</si>
  <si>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</si>
  <si>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</si>
  <si>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</si>
  <si>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</si>
  <si>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</si>
  <si>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</si>
  <si>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</si>
  <si>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</si>
  <si>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</si>
  <si>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</si>
  <si>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</si>
  <si>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</si>
  <si>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</si>
  <si>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</si>
  <si>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</si>
  <si>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</si>
  <si>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</si>
  <si>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</si>
  <si>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</si>
  <si>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</si>
  <si>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</si>
  <si>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</si>
  <si>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</si>
  <si>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</si>
  <si>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</si>
  <si>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</si>
  <si>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</si>
  <si>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</si>
  <si>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</si>
  <si>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</si>
  <si>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</si>
  <si>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</si>
  <si>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</si>
  <si>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</si>
  <si>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</si>
  <si>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</si>
  <si>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</si>
  <si>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</si>
  <si>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</si>
  <si>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</si>
  <si>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</si>
  <si>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</si>
  <si>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</si>
  <si>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</si>
  <si>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</si>
  <si>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</si>
  <si>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</si>
  <si>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</si>
  <si>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</si>
  <si>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</si>
  <si>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</si>
  <si>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</si>
  <si>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</si>
  <si>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</si>
  <si>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</si>
  <si>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</si>
  <si>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</si>
  <si>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</si>
  <si>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</si>
  <si>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</si>
  <si>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</si>
  <si>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</si>
  <si>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</si>
  <si>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</si>
  <si>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</si>
  <si>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</si>
  <si>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</si>
  <si>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</si>
  <si>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</si>
  <si>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</si>
  <si>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</si>
  <si>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</si>
  <si>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</si>
  <si>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</si>
  <si>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</si>
  <si>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</si>
  <si>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</si>
  <si>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</si>
  <si>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</si>
  <si>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</si>
  <si>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</si>
  <si>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</si>
  <si>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</si>
  <si>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</si>
  <si>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</si>
  <si>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</si>
  <si>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</si>
  <si>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</si>
  <si>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</si>
  <si>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</si>
  <si>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</si>
  <si>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</si>
  <si>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</si>
  <si>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</si>
  <si>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</si>
  <si>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</si>
  <si>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</si>
  <si>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</si>
  <si>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</si>
  <si>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</si>
  <si>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</si>
  <si>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</si>
  <si>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</si>
  <si>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</si>
  <si>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</si>
  <si>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</si>
  <si>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</si>
  <si>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</si>
  <si>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</si>
  <si>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</si>
  <si>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</si>
  <si>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</si>
  <si>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</si>
  <si>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</si>
  <si>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</si>
  <si>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</si>
  <si>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</si>
  <si>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</si>
  <si>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</si>
  <si>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</si>
  <si>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</si>
  <si>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</si>
  <si>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</si>
  <si>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</si>
  <si>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</si>
  <si>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</si>
  <si>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</si>
  <si>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</si>
  <si>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</si>
  <si>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</si>
  <si>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</si>
  <si>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</si>
  <si>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</si>
  <si>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</si>
  <si>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</si>
  <si>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</si>
  <si>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</si>
  <si>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</si>
  <si>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</si>
  <si>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</si>
  <si>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</si>
  <si>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</si>
  <si>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</si>
  <si>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</si>
  <si>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</si>
  <si>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</si>
  <si>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</si>
  <si>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</si>
  <si>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</si>
  <si>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</si>
  <si>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</si>
  <si>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</si>
  <si>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</si>
  <si>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</si>
  <si>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</si>
  <si>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</si>
  <si>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</si>
  <si>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</si>
  <si>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</si>
  <si>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</si>
  <si>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</si>
  <si>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</si>
  <si>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</si>
  <si>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</si>
  <si>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</si>
  <si>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</si>
  <si>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</si>
  <si>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</si>
  <si>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</si>
  <si>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</si>
  <si>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</si>
  <si>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</si>
  <si>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</si>
  <si>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</si>
  <si>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</si>
  <si>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</si>
  <si>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</si>
  <si>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</si>
  <si>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</si>
  <si>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</si>
  <si>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</si>
  <si>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</si>
  <si>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</si>
  <si>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</si>
  <si>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</si>
  <si>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</si>
  <si>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</si>
  <si>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</si>
  <si>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</si>
  <si>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</si>
  <si>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</si>
  <si>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</si>
  <si>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</si>
  <si>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</si>
  <si>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</si>
  <si>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</si>
  <si>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</si>
  <si>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</si>
  <si>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</si>
  <si>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</si>
  <si>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</si>
  <si>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</si>
  <si>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</si>
  <si>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</si>
  <si>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</si>
  <si>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</si>
  <si>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</si>
  <si>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</si>
  <si>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</si>
  <si>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</si>
  <si>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</si>
  <si>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</si>
  <si>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</si>
  <si>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</si>
  <si>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</si>
  <si>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</si>
  <si>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</si>
  <si>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</si>
  <si>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</si>
  <si>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</si>
  <si>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</si>
  <si>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</si>
  <si>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</si>
  <si>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</si>
  <si>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</si>
  <si>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</si>
  <si>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</si>
  <si>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</si>
  <si>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</si>
  <si>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</si>
  <si>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</si>
  <si>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</si>
  <si>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</si>
  <si>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</si>
  <si>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</si>
  <si>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</si>
  <si>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</si>
  <si>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</si>
  <si>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</si>
  <si>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</si>
  <si>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</si>
  <si>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</si>
  <si>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</si>
  <si>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</si>
  <si>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</si>
  <si>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</si>
  <si>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</si>
  <si>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</si>
  <si>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</si>
  <si>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</si>
  <si>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</si>
  <si>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</si>
  <si>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</si>
  <si>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</si>
  <si>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</si>
  <si>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</si>
  <si>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</si>
  <si>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</si>
  <si>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</si>
  <si>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</si>
  <si>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</si>
  <si>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</si>
  <si>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</si>
  <si>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</si>
  <si>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</si>
  <si>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</si>
  <si>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</si>
  <si>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</si>
  <si>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</si>
  <si>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</si>
  <si>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</si>
  <si>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</si>
  <si>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</si>
  <si>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</si>
  <si>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</si>
  <si>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</si>
  <si>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</si>
  <si>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</si>
  <si>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</si>
  <si>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</si>
  <si>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</si>
  <si>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</si>
  <si>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</si>
  <si>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</si>
  <si>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</si>
  <si>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</si>
  <si>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</si>
  <si>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</si>
  <si>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</si>
  <si>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</si>
  <si>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</si>
  <si>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</si>
  <si>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</si>
  <si>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</si>
  <si>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</si>
  <si>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</si>
  <si>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</si>
  <si>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</si>
  <si>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</si>
  <si>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</si>
  <si>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</si>
  <si>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</si>
  <si>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</si>
  <si>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</si>
  <si>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</si>
  <si>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</si>
  <si>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</si>
  <si>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</si>
  <si>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</si>
  <si>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</si>
  <si>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</si>
  <si>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</si>
  <si>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</si>
  <si>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</si>
  <si>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</si>
  <si>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</si>
  <si>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</si>
  <si>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</si>
  <si>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</si>
  <si>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</si>
  <si>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</si>
  <si>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</si>
  <si>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</si>
  <si>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</si>
  <si>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</si>
  <si>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</si>
  <si>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</si>
  <si>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</si>
  <si>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</si>
  <si>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</si>
  <si>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</si>
  <si>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</si>
  <si>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</si>
  <si>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</si>
  <si>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</si>
  <si>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</si>
  <si>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</si>
  <si>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</si>
  <si>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</si>
  <si>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</si>
  <si>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</si>
  <si>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</si>
  <si>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</si>
  <si>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</si>
  <si>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</si>
  <si>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</si>
  <si>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</si>
  <si>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</si>
  <si>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</si>
  <si>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</si>
  <si>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</si>
  <si>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</si>
  <si>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</si>
  <si>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</si>
  <si>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</si>
  <si>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</si>
  <si>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</si>
  <si>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</si>
  <si>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</si>
  <si>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</si>
  <si>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</si>
  <si>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</si>
  <si>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</si>
  <si>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</si>
  <si>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</si>
  <si>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</si>
  <si>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</si>
  <si>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</si>
  <si>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</si>
  <si>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</si>
  <si>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</si>
  <si>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</si>
  <si>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</si>
  <si>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</si>
  <si>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</si>
  <si>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</si>
  <si>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</si>
  <si>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</si>
  <si>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</si>
  <si>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</si>
  <si>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</si>
  <si>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</si>
  <si>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</si>
  <si>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</si>
  <si>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</si>
  <si>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</si>
  <si>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</si>
  <si>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</si>
  <si>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</si>
  <si>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</si>
  <si>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</si>
  <si>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</si>
  <si>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</si>
  <si>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</si>
  <si>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</si>
  <si>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</si>
  <si>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</si>
  <si>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</si>
  <si>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</si>
  <si>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</si>
  <si>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</si>
  <si>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</si>
  <si>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</si>
  <si>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</si>
  <si>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</si>
  <si>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</si>
  <si>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</si>
  <si>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</si>
  <si>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</si>
  <si>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</si>
  <si>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</si>
  <si>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</si>
  <si>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</si>
  <si>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</si>
  <si>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</si>
  <si>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</si>
  <si>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</si>
  <si>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</si>
  <si>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</si>
  <si>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</si>
  <si>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</si>
  <si>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</si>
  <si>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</si>
  <si>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</si>
  <si>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</si>
  <si>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</si>
  <si>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</si>
  <si>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</si>
  <si>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</si>
  <si>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</si>
  <si>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</si>
  <si>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</si>
  <si>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</si>
  <si>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</si>
  <si>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</si>
  <si>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</si>
  <si>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</si>
  <si>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</si>
  <si>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</si>
  <si>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</si>
  <si>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</si>
  <si>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</si>
  <si>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</si>
  <si>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</si>
  <si>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</si>
  <si>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</si>
  <si>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</si>
  <si>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</si>
  <si>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</si>
  <si>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</si>
  <si>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</si>
  <si>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</si>
  <si>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</si>
  <si>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</si>
  <si>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</si>
  <si>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</si>
  <si>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</si>
  <si>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</si>
  <si>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</si>
  <si>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</si>
  <si>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</si>
  <si>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</si>
  <si>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</si>
  <si>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</si>
  <si>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</si>
  <si>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</si>
  <si>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</si>
  <si>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</si>
  <si>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</si>
  <si>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</si>
  <si>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</si>
  <si>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</si>
  <si>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</si>
  <si>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</si>
  <si>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</si>
  <si>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</si>
  <si>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</si>
  <si>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</si>
  <si>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</si>
  <si>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</si>
  <si>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</si>
  <si>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</si>
  <si>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</si>
  <si>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</si>
  <si>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</si>
  <si>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</si>
  <si>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</si>
  <si>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</si>
  <si>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</si>
  <si>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</si>
  <si>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</si>
  <si>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</si>
  <si>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</si>
  <si>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</si>
  <si>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</si>
  <si>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</si>
  <si>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</si>
  <si>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</si>
  <si>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</si>
  <si>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</si>
  <si>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</si>
  <si>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</si>
  <si>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</si>
  <si>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</si>
  <si>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</si>
  <si>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</si>
  <si>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</si>
  <si>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</si>
  <si>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</si>
  <si>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</si>
  <si>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</si>
  <si>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</si>
  <si>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</si>
  <si>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</si>
  <si>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</si>
  <si>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</si>
  <si>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</si>
  <si>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</si>
  <si>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</si>
  <si>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</si>
  <si>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</si>
  <si>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</si>
  <si>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</si>
  <si>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</si>
  <si>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</si>
  <si>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</si>
  <si>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</si>
  <si>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</si>
  <si>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</si>
  <si>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</si>
  <si>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</si>
  <si>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</si>
  <si>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</si>
  <si>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</si>
  <si>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</si>
  <si>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</si>
  <si>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</si>
  <si>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</si>
  <si>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</si>
  <si>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</si>
  <si>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</si>
  <si>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</si>
  <si>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</si>
  <si>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</si>
  <si>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</si>
  <si>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</si>
  <si>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</si>
  <si>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</si>
  <si>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</si>
  <si>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</si>
  <si>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</si>
  <si>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</si>
  <si>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</si>
  <si>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</si>
  <si>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</si>
  <si>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</si>
  <si>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</si>
  <si>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</si>
  <si>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</si>
  <si>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</si>
  <si>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</si>
  <si>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</si>
  <si>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</si>
  <si>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</si>
  <si>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</si>
  <si>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</si>
  <si>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</si>
  <si>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</si>
  <si>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</si>
  <si>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</si>
  <si>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</si>
  <si>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</si>
  <si>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</si>
  <si>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</si>
  <si>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</si>
  <si>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</si>
  <si>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</si>
  <si>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</si>
  <si>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</si>
  <si>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</si>
  <si>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</si>
  <si>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</si>
  <si>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</si>
  <si>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</si>
  <si>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</si>
  <si>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</si>
  <si>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</si>
  <si>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</si>
  <si>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</si>
  <si>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</si>
  <si>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</si>
  <si>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</si>
  <si>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</si>
  <si>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</si>
  <si>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</si>
  <si>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</si>
  <si>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</si>
  <si>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</si>
  <si>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</si>
  <si>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</si>
  <si>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</si>
  <si>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</si>
  <si>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</si>
  <si>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</si>
  <si>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</si>
  <si>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</si>
  <si>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</si>
  <si>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</si>
  <si>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</si>
  <si>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</si>
  <si>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</si>
  <si>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</si>
  <si>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</si>
  <si>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</si>
  <si>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</si>
  <si>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</si>
  <si>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</si>
  <si>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</si>
  <si>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</si>
  <si>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</si>
  <si>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</si>
  <si>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</si>
  <si>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</si>
  <si>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</si>
  <si>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</si>
  <si>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</si>
  <si>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</si>
  <si>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</si>
  <si>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</si>
  <si>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</si>
  <si>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</si>
  <si>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</si>
  <si>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</si>
  <si>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</si>
  <si>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</si>
  <si>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</si>
  <si>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</si>
  <si>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</si>
  <si>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</si>
  <si>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</si>
  <si>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</si>
  <si>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</si>
  <si>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</si>
  <si>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</si>
  <si>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</si>
  <si>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</si>
  <si>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</si>
  <si>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</si>
  <si>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</si>
  <si>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</si>
  <si>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</si>
  <si>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</si>
  <si>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</si>
  <si>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</si>
  <si>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</si>
  <si>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</si>
  <si>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</si>
  <si>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</si>
  <si>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</si>
  <si>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</si>
  <si>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</si>
  <si>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</si>
  <si>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</si>
  <si>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</si>
  <si>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</si>
  <si>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</si>
  <si>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</si>
  <si>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</si>
  <si>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</si>
  <si>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</si>
  <si>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</si>
  <si>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</si>
  <si>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</si>
  <si>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</si>
  <si>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</si>
  <si>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</si>
  <si>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</si>
  <si>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</si>
  <si>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</si>
  <si>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</si>
  <si>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</si>
  <si>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</si>
  <si>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</si>
  <si>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</si>
  <si>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</si>
  <si>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</si>
  <si>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</si>
  <si>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</si>
  <si>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</si>
  <si>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</si>
  <si>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</si>
  <si>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</si>
  <si>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</si>
  <si>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</si>
  <si>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</si>
  <si>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</si>
  <si>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</si>
  <si>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</si>
  <si>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</si>
  <si>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</si>
  <si>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</si>
  <si>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</si>
  <si>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</si>
  <si>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</si>
  <si>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</si>
  <si>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</si>
  <si>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</si>
  <si>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</si>
  <si>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</si>
  <si>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</si>
  <si>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</si>
  <si>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</si>
  <si>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</si>
  <si>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</si>
  <si>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</si>
  <si>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</si>
  <si>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</si>
  <si>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</si>
  <si>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</si>
  <si>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</si>
  <si>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</si>
  <si>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</si>
  <si>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</si>
  <si>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</si>
  <si>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</si>
  <si>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</si>
  <si>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</si>
  <si>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</si>
  <si>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</si>
  <si>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</si>
  <si>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</si>
  <si>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</si>
  <si>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</si>
  <si>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</si>
  <si>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</si>
  <si>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</si>
  <si>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</si>
  <si>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</si>
  <si>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</si>
  <si>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</si>
  <si>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</si>
  <si>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</si>
  <si>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</si>
  <si>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</si>
  <si>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</si>
  <si>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</si>
  <si>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</si>
  <si>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</si>
  <si>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</si>
  <si>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</si>
  <si>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</si>
  <si>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</si>
  <si>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</si>
  <si>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</si>
  <si>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</si>
  <si>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</si>
  <si>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</si>
  <si>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</si>
  <si>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</si>
  <si>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</si>
  <si>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</si>
  <si>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</si>
  <si>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</si>
  <si>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</si>
  <si>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</si>
  <si>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</si>
  <si>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</si>
  <si>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</si>
  <si>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</si>
  <si>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</si>
  <si>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</si>
  <si>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</si>
  <si>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</si>
  <si>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</si>
  <si>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</si>
  <si>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</si>
  <si>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</si>
  <si>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</si>
  <si>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</si>
  <si>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</si>
  <si>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</si>
  <si>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</si>
  <si>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</si>
  <si>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</si>
  <si>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</si>
  <si>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</si>
  <si>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</si>
  <si>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</si>
  <si>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</si>
  <si>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</si>
  <si>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</si>
  <si>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</si>
  <si>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</si>
  <si>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</si>
  <si>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</si>
  <si>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</si>
  <si>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</si>
  <si>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</si>
  <si>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</si>
  <si>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</si>
  <si>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</si>
  <si>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</si>
  <si>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</si>
  <si>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</si>
  <si>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</si>
  <si>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</si>
  <si>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</si>
  <si>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</si>
  <si>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</si>
  <si>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</si>
  <si>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</si>
  <si>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</si>
  <si>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</si>
  <si>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</si>
  <si>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</si>
  <si>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</si>
  <si>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</si>
  <si>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</si>
  <si>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</si>
  <si>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</si>
  <si>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</si>
  <si>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</si>
  <si>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</si>
  <si>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</si>
  <si>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</si>
  <si>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</si>
  <si>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</si>
  <si>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</si>
  <si>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</si>
  <si>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</si>
  <si>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</si>
  <si>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</si>
  <si>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</si>
  <si>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</si>
  <si>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</si>
  <si>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</si>
  <si>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</si>
  <si>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</si>
  <si>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</si>
  <si>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</si>
  <si>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</si>
  <si>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</si>
  <si>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</si>
  <si>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</si>
  <si>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</si>
  <si>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</si>
  <si>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</si>
  <si>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</si>
  <si>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</si>
  <si>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</si>
  <si>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</si>
  <si>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</si>
  <si>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</si>
  <si>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</si>
  <si>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</si>
  <si>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</si>
  <si>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</si>
  <si>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</si>
  <si>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</si>
  <si>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</si>
  <si>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</si>
  <si>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</si>
  <si>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</si>
  <si>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</si>
  <si>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</si>
  <si>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</si>
  <si>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</si>
  <si>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</si>
  <si>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</si>
  <si>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</si>
  <si>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</si>
  <si>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</si>
  <si>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</si>
  <si>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</si>
  <si>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</si>
  <si>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</si>
  <si>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</si>
  <si>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</si>
  <si>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</si>
  <si>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</si>
  <si>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</si>
  <si>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</si>
  <si>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</si>
  <si>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</si>
  <si>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</si>
  <si>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</si>
  <si>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</si>
  <si>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</si>
  <si>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</si>
  <si>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</si>
  <si>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</si>
  <si>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</si>
  <si>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</si>
  <si>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</si>
  <si>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</si>
  <si>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</si>
  <si>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</si>
  <si>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</si>
  <si>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</si>
  <si>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</si>
  <si>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</si>
  <si>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</si>
  <si>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</si>
  <si>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</si>
  <si>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</si>
  <si>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</si>
  <si>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</si>
  <si>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</si>
  <si>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</si>
  <si>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</si>
  <si>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</si>
  <si>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</si>
  <si>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</si>
  <si>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</si>
  <si>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</si>
  <si>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</si>
  <si>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</si>
  <si>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</si>
  <si>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</si>
  <si>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</si>
  <si>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</si>
  <si>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</si>
  <si>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</si>
  <si>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</si>
  <si>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</si>
  <si>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</si>
  <si>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</si>
  <si>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</si>
  <si>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</si>
  <si>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</si>
  <si>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</si>
  <si>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</si>
  <si>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</si>
  <si>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</si>
  <si>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</si>
  <si>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</si>
  <si>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</si>
  <si>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</si>
  <si>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</si>
  <si>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</si>
  <si>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</si>
  <si>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</si>
  <si>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</si>
  <si>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</si>
  <si>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</si>
  <si>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</si>
  <si>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</si>
  <si>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</si>
  <si>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</si>
  <si>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</si>
  <si>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</si>
  <si>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</si>
  <si>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</si>
  <si>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</si>
  <si>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</si>
  <si>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</si>
  <si>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</si>
  <si>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</si>
  <si>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</si>
  <si>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</si>
  <si>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</si>
  <si>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</si>
  <si>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</si>
  <si>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</si>
  <si>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</si>
  <si>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</si>
  <si>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</si>
  <si>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</si>
  <si>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</si>
  <si>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</si>
  <si>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</si>
  <si>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</si>
  <si>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</si>
  <si>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</si>
  <si>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</si>
  <si>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</si>
  <si>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</si>
  <si>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</si>
  <si>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</si>
  <si>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</si>
  <si>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</si>
  <si>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</si>
  <si>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</si>
  <si>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</si>
  <si>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</si>
  <si>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</si>
  <si>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</si>
  <si>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</si>
  <si>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</si>
  <si>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</si>
  <si>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</si>
  <si>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</si>
  <si>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</si>
  <si>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</si>
  <si>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</si>
  <si>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</si>
  <si>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</si>
  <si>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</si>
  <si>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</si>
  <si>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</si>
  <si>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</si>
  <si>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</si>
  <si>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</si>
  <si>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</si>
  <si>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</si>
  <si>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</si>
  <si>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</si>
  <si>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</si>
  <si>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</si>
  <si>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</si>
  <si>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</si>
  <si>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</si>
  <si>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</si>
  <si>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</si>
  <si>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</si>
  <si>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</si>
  <si>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</si>
  <si>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</si>
  <si>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</si>
  <si>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</si>
  <si>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</si>
  <si>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</si>
  <si>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</si>
  <si>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</si>
  <si>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</si>
  <si>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</si>
  <si>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</si>
  <si>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</si>
  <si>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</si>
  <si>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</si>
  <si>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</si>
  <si>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</si>
  <si>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</si>
  <si>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</si>
  <si>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</si>
  <si>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</si>
  <si>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</si>
  <si>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</si>
  <si>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</si>
  <si>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</si>
  <si>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</si>
  <si>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</si>
  <si>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</si>
  <si>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</si>
  <si>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</si>
  <si>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</si>
  <si>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</si>
  <si>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</si>
  <si>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</si>
  <si>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</si>
  <si>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</si>
  <si>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</si>
  <si>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</si>
  <si>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</si>
  <si>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</si>
  <si>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</si>
  <si>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</si>
  <si>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</si>
  <si>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</si>
  <si>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</si>
  <si>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</si>
  <si>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</si>
  <si>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</si>
  <si>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</si>
  <si>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</si>
  <si>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</si>
  <si>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</si>
  <si>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</si>
  <si>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</si>
  <si>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</si>
  <si>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</si>
  <si>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</si>
  <si>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</si>
  <si>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</si>
  <si>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</si>
  <si>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</si>
  <si>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</si>
  <si>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</si>
  <si>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</si>
  <si>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</si>
  <si>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</si>
  <si>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</si>
  <si>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</si>
  <si>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</si>
  <si>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</si>
  <si>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</si>
  <si>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</si>
  <si>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</si>
  <si>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</si>
  <si>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</si>
  <si>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</si>
  <si>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</si>
  <si>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</si>
  <si>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</si>
  <si>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</si>
  <si>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</si>
  <si>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</si>
  <si>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</si>
  <si>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</si>
  <si>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</si>
  <si>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</si>
  <si>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</si>
  <si>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</si>
  <si>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</si>
  <si>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</si>
  <si>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</si>
  <si>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</si>
  <si>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</si>
  <si>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</si>
  <si>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</si>
  <si>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</si>
  <si>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</si>
  <si>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</si>
  <si>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</si>
  <si>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</si>
  <si>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</si>
  <si>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</si>
  <si>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</si>
  <si>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</si>
  <si>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</si>
  <si>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</si>
  <si>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</si>
  <si>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</si>
  <si>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</si>
  <si>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</si>
  <si>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</si>
  <si>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</si>
  <si>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</si>
  <si>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</si>
  <si>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</si>
  <si>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</si>
  <si>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</si>
  <si>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</si>
  <si>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</si>
  <si>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</si>
  <si>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</si>
  <si>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</si>
  <si>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</si>
  <si>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</si>
  <si>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</si>
  <si>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</si>
  <si>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</si>
  <si>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</si>
  <si>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</si>
  <si>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</si>
  <si>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</si>
  <si>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</si>
  <si>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</si>
  <si>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</si>
  <si>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</si>
  <si>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</si>
  <si>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</si>
  <si>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</si>
  <si>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</si>
  <si>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</si>
  <si>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</si>
  <si>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</si>
  <si>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</si>
  <si>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</si>
  <si>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</si>
  <si>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</si>
  <si>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</si>
  <si>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</si>
  <si>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</si>
  <si>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</si>
  <si>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</si>
  <si>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</si>
  <si>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</si>
  <si>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</si>
  <si>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</si>
  <si>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</si>
  <si>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</si>
  <si>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</si>
  <si>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</si>
  <si>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</si>
  <si>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</si>
  <si>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</si>
  <si>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</si>
  <si>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</si>
  <si>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</si>
  <si>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</si>
  <si>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</si>
  <si>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</si>
  <si>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</si>
  <si>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</si>
  <si>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</si>
  <si>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</si>
  <si>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</si>
  <si>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</si>
  <si>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</si>
  <si>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</si>
  <si>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</si>
  <si>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</si>
  <si>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</si>
  <si>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</si>
  <si>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</si>
  <si>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</si>
  <si>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</si>
  <si>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</si>
  <si>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</si>
  <si>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</si>
  <si>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</si>
  <si>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</si>
  <si>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</si>
  <si>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</si>
  <si>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</si>
  <si>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</si>
  <si>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</si>
  <si>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</si>
  <si>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</si>
  <si>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</si>
  <si>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</si>
  <si>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</si>
  <si>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</si>
  <si>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</si>
  <si>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</si>
  <si>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</si>
  <si>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</si>
  <si>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</si>
  <si>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</si>
  <si>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</si>
  <si>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</si>
  <si>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</si>
  <si>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</si>
  <si>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</si>
  <si>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</si>
  <si>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</si>
  <si>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</si>
  <si>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</si>
  <si>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</si>
  <si>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</si>
  <si>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</si>
  <si>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</si>
  <si>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</si>
  <si>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</si>
  <si>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</si>
  <si>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</si>
  <si>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</si>
  <si>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</si>
  <si>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</si>
  <si>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</si>
  <si>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</si>
  <si>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</si>
  <si>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</si>
  <si>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</si>
  <si>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</si>
  <si>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</si>
  <si>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</si>
  <si>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</si>
  <si>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</si>
  <si>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</si>
  <si>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</si>
  <si>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</si>
  <si>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</si>
  <si>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</si>
  <si>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</si>
  <si>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</si>
  <si>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</si>
  <si>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</si>
  <si>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</si>
  <si>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</si>
  <si>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</si>
  <si>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</si>
  <si>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</si>
  <si>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</si>
  <si>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</si>
  <si>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</si>
  <si>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</si>
  <si>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</si>
  <si>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</si>
  <si>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</si>
  <si>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</si>
  <si>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</si>
  <si>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</si>
  <si>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</si>
  <si>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</si>
  <si>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</si>
  <si>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</si>
  <si>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</si>
  <si>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</si>
  <si>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</si>
  <si>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</si>
  <si>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</si>
  <si>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</si>
  <si>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</si>
  <si>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</si>
  <si>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</si>
  <si>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</si>
  <si>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</si>
  <si>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</si>
  <si>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</si>
  <si>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</si>
  <si>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</si>
  <si>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</si>
  <si>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</si>
  <si>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</si>
  <si>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</si>
  <si>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</si>
  <si>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</si>
  <si>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</si>
  <si>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</si>
  <si>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</si>
  <si>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</si>
  <si>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</si>
  <si>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</si>
  <si>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</si>
  <si>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</si>
  <si>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</si>
  <si>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</si>
  <si>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</si>
  <si>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</si>
  <si>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</si>
  <si>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</si>
  <si>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</si>
  <si>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</si>
  <si>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</si>
  <si>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</si>
  <si>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</si>
  <si>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</si>
  <si>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</si>
  <si>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</si>
  <si>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</si>
  <si>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</si>
  <si>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</si>
  <si>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</si>
  <si>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</si>
  <si>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</si>
  <si>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</si>
  <si>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</si>
  <si>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</si>
  <si>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</si>
  <si>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</si>
  <si>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</si>
  <si>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</si>
  <si>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</si>
  <si>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</si>
  <si>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</si>
  <si>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</si>
  <si>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</si>
  <si>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</si>
  <si>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</si>
  <si>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</si>
  <si>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</si>
  <si>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</si>
  <si>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</si>
  <si>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</si>
  <si>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</si>
  <si>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</si>
  <si>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</si>
  <si>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</si>
  <si>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</si>
  <si>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</si>
  <si>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</si>
  <si>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</si>
  <si>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</si>
  <si>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</si>
  <si>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</si>
  <si>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</si>
  <si>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</si>
  <si>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</si>
  <si>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</si>
  <si>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</si>
  <si>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</si>
  <si>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</si>
  <si>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</si>
  <si>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</si>
  <si>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</si>
  <si>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</si>
  <si>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</si>
  <si>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</si>
  <si>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</si>
  <si>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</si>
  <si>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</si>
  <si>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</si>
  <si>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</si>
  <si>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</si>
  <si>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</si>
  <si>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</si>
  <si>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</si>
  <si>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</si>
  <si>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</si>
  <si>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</si>
  <si>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</si>
  <si>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</si>
  <si>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</si>
  <si>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</si>
  <si>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</si>
  <si>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</si>
  <si>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</si>
  <si>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</si>
  <si>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</si>
  <si>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</si>
  <si>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</si>
  <si>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</si>
  <si>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</si>
  <si>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</si>
  <si>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</si>
  <si>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</si>
  <si>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</si>
  <si>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</si>
  <si>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</si>
  <si>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</si>
  <si>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</si>
  <si>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</si>
  <si>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</si>
  <si>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</si>
  <si>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</si>
  <si>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</si>
  <si>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</si>
  <si>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</si>
  <si>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</si>
  <si>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</si>
  <si>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</si>
  <si>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</si>
  <si>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</si>
  <si>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</si>
  <si>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</si>
  <si>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</si>
  <si>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</si>
  <si>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</si>
  <si>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</si>
  <si>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</si>
  <si>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</si>
  <si>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</si>
  <si>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</si>
  <si>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</si>
  <si>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</si>
  <si>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</si>
  <si>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</si>
  <si>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</si>
  <si>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</si>
  <si>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</si>
  <si>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</si>
  <si>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</si>
  <si>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</si>
  <si>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</si>
  <si>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</si>
  <si>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</si>
  <si>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</si>
  <si>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</si>
  <si>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</si>
  <si>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</si>
  <si>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</si>
  <si>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</si>
  <si>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</si>
  <si>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</si>
  <si>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</si>
  <si>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</si>
  <si>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</si>
  <si>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</si>
  <si>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</si>
  <si>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</si>
  <si>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</si>
  <si>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</si>
  <si>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</si>
  <si>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</si>
  <si>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</si>
  <si>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</si>
  <si>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</si>
  <si>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</si>
  <si>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</si>
  <si>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</si>
  <si>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</si>
  <si>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</si>
  <si>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</si>
  <si>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</si>
  <si>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</si>
  <si>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</si>
  <si>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</si>
  <si>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</si>
  <si>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</si>
  <si>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</si>
  <si>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</si>
  <si>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</si>
  <si>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</si>
  <si>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</si>
  <si>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</si>
  <si>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</si>
  <si>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</si>
  <si>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</si>
  <si>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</si>
  <si>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</si>
  <si>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</si>
  <si>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</si>
  <si>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</si>
  <si>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</si>
  <si>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</si>
  <si>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</si>
  <si>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</si>
  <si>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</si>
  <si>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</si>
  <si>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</si>
  <si>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</si>
  <si>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</si>
  <si>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</si>
  <si>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</si>
  <si>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</si>
  <si>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</si>
  <si>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</si>
  <si>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</si>
  <si>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</si>
  <si>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</si>
  <si>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</si>
  <si>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</si>
  <si>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</si>
  <si>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</si>
  <si>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</si>
  <si>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</si>
  <si>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</si>
  <si>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</si>
  <si>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</si>
  <si>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</si>
  <si>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</si>
  <si>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</si>
  <si>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</si>
  <si>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</si>
  <si>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</si>
  <si>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</si>
  <si>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</si>
  <si>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</si>
  <si>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</si>
  <si>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</si>
  <si>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</si>
  <si>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</si>
  <si>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</si>
  <si>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</si>
  <si>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</si>
  <si>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</si>
  <si>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</si>
  <si>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</si>
  <si>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</si>
  <si>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</si>
  <si>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</si>
  <si>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</si>
  <si>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</si>
  <si>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</si>
  <si>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</si>
  <si>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</si>
  <si>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</si>
  <si>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</si>
  <si>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</si>
  <si>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</si>
  <si>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</si>
  <si>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</si>
  <si>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</si>
  <si>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</si>
  <si>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</si>
  <si>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</si>
  <si>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</si>
  <si>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</si>
  <si>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</si>
  <si>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</si>
  <si>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</si>
  <si>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</si>
  <si>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</si>
  <si>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</si>
  <si>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</si>
  <si>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</si>
  <si>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</si>
  <si>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</si>
  <si>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</si>
  <si>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</si>
  <si>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</si>
  <si>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</si>
  <si>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</si>
  <si>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</si>
  <si>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</si>
  <si>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</si>
  <si>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</si>
  <si>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</si>
  <si>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</si>
  <si>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</si>
  <si>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</si>
  <si>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</si>
  <si>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</si>
  <si>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</si>
  <si>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</si>
  <si>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</si>
  <si>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</si>
  <si>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</si>
  <si>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</si>
  <si>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</si>
  <si>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</si>
  <si>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</si>
  <si>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</si>
  <si>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</si>
  <si>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</si>
  <si>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</si>
  <si>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</si>
  <si>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</si>
  <si>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</si>
  <si>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</si>
  <si>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</si>
  <si>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</si>
  <si>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</si>
  <si>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</si>
  <si>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</si>
  <si>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</si>
  <si>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</si>
  <si>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</si>
  <si>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</si>
  <si>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</si>
  <si>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</si>
  <si>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</si>
  <si>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</si>
  <si>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</si>
  <si>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</si>
  <si>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</si>
  <si>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</si>
  <si>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</si>
  <si>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</si>
  <si>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</si>
  <si>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</si>
  <si>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</si>
  <si>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</si>
  <si>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</si>
  <si>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</si>
  <si>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</si>
  <si>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</si>
  <si>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</si>
  <si>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</si>
  <si>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</si>
  <si>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</si>
  <si>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</si>
  <si>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</si>
  <si>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</si>
  <si>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</si>
  <si>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</si>
  <si>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</si>
  <si>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</si>
  <si>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</si>
  <si>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</si>
  <si>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</si>
  <si>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</si>
  <si>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</si>
  <si>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</si>
  <si>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</si>
  <si>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</si>
  <si>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</si>
  <si>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</si>
  <si>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</si>
  <si>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</si>
  <si>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</si>
  <si>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</si>
  <si>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</si>
  <si>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</si>
  <si>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</si>
  <si>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</si>
  <si>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</si>
  <si>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</si>
  <si>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</si>
  <si>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</si>
  <si>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</si>
  <si>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</si>
  <si>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</si>
  <si>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</si>
  <si>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</si>
  <si>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</si>
  <si>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</si>
  <si>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</si>
  <si>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</si>
  <si>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</si>
  <si>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</si>
  <si>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</si>
  <si>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</si>
  <si>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</si>
  <si>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</si>
  <si>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</si>
  <si>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</si>
  <si>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</si>
  <si>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</si>
  <si>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</si>
  <si>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</si>
  <si>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</si>
  <si>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</si>
  <si>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</si>
  <si>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</si>
  <si>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</si>
  <si>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</si>
  <si>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</si>
  <si>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</si>
  <si>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</si>
  <si>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</si>
  <si>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</si>
  <si>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</si>
  <si>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</si>
  <si>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</si>
  <si>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</si>
  <si>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</si>
  <si>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</si>
  <si>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</si>
  <si>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</si>
  <si>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</si>
  <si>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</si>
  <si>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</si>
  <si>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</si>
  <si>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</si>
  <si>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</si>
  <si>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</si>
  <si>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</si>
  <si>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</si>
  <si>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</si>
  <si>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</si>
  <si>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</si>
  <si>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</si>
  <si>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</si>
  <si>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</si>
  <si>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</si>
  <si>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</si>
  <si>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</si>
  <si>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</si>
  <si>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</si>
  <si>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</si>
  <si>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</si>
  <si>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</si>
  <si>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</si>
  <si>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</si>
  <si>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</si>
  <si>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</si>
  <si>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</si>
  <si>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</si>
  <si>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</si>
  <si>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</si>
  <si>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</si>
  <si>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</si>
  <si>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</si>
  <si>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</si>
  <si>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</si>
  <si>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</si>
  <si>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</si>
  <si>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</si>
  <si>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</si>
  <si>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</si>
  <si>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</si>
  <si>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</si>
  <si>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</si>
  <si>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</si>
  <si>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</si>
  <si>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</si>
  <si>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</si>
  <si>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</si>
  <si>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</si>
  <si>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</si>
  <si>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</si>
  <si>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</si>
  <si>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</si>
  <si>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</si>
  <si>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</si>
  <si>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</si>
  <si>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</si>
  <si>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</si>
  <si>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</si>
  <si>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</si>
  <si>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</si>
  <si>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</si>
  <si>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</si>
  <si>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</si>
  <si>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</si>
  <si>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</si>
  <si>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</si>
  <si>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</si>
  <si>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</si>
  <si>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</si>
  <si>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</si>
  <si>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</si>
  <si>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</si>
  <si>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</si>
  <si>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</si>
  <si>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</si>
  <si>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</si>
  <si>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</si>
  <si>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</si>
  <si>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</si>
  <si>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</si>
  <si>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</si>
  <si>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</si>
  <si>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</si>
  <si>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</si>
  <si>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</si>
  <si>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</si>
  <si>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</si>
  <si>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</si>
  <si>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</si>
  <si>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</si>
  <si>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</si>
  <si>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</si>
  <si>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</si>
  <si>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</si>
  <si>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</si>
  <si>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</si>
  <si>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</si>
  <si>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</si>
  <si>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</si>
  <si>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</si>
  <si>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</si>
  <si>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</si>
  <si>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</si>
  <si>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</si>
  <si>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</si>
  <si>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</si>
  <si>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</si>
  <si>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</si>
  <si>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</si>
  <si>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</si>
  <si>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</si>
  <si>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</si>
  <si>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</si>
  <si>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</si>
  <si>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</si>
  <si>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</si>
  <si>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</si>
  <si>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</si>
  <si>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</si>
  <si>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</si>
  <si>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</si>
  <si>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</si>
  <si>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</si>
  <si>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</si>
  <si>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</si>
  <si>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</si>
  <si>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</si>
  <si>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</si>
  <si>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</si>
  <si>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</si>
  <si>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</si>
  <si>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</si>
  <si>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</si>
  <si>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</si>
  <si>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</si>
  <si>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</si>
  <si>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</si>
  <si>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</si>
  <si>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</si>
  <si>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</si>
  <si>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</si>
  <si>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</si>
  <si>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</si>
  <si>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</si>
  <si>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</si>
  <si>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</si>
  <si>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</si>
  <si>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</si>
  <si>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</si>
  <si>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</si>
  <si>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</si>
  <si>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</si>
  <si>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</si>
  <si>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</si>
  <si>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</si>
  <si>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</si>
  <si>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</si>
  <si>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</si>
  <si>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</si>
  <si>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</si>
  <si>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</si>
  <si>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</si>
  <si>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</si>
  <si>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</si>
  <si>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</si>
  <si>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</si>
  <si>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</si>
  <si>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</si>
  <si>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</si>
  <si>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</si>
  <si>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</si>
  <si>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</si>
  <si>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</si>
  <si>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</si>
  <si>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</si>
  <si>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</si>
  <si>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</si>
  <si>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</si>
  <si>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</si>
  <si>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</si>
  <si>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</si>
  <si>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</si>
  <si>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</si>
  <si>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</si>
  <si>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</si>
  <si>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</si>
  <si>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</si>
  <si>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</si>
  <si>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</si>
  <si>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</si>
  <si>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</si>
  <si>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</si>
  <si>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</si>
  <si>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</si>
  <si>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</si>
  <si>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</si>
  <si>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</si>
  <si>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</si>
  <si>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</si>
  <si>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</si>
  <si>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</si>
  <si>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</si>
  <si>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</si>
  <si>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</si>
  <si>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</si>
  <si>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</si>
  <si>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</si>
  <si>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</si>
  <si>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</si>
  <si>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</si>
  <si>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</si>
  <si>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</si>
  <si>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</si>
  <si>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</si>
  <si>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</si>
  <si>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</si>
  <si>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</si>
  <si>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</si>
  <si>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</si>
  <si>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</si>
  <si>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</si>
  <si>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</si>
  <si>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</si>
  <si>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</si>
  <si>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</si>
  <si>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</si>
  <si>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</si>
  <si>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</si>
  <si>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</si>
  <si>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</si>
  <si>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</si>
  <si>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</si>
  <si>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</si>
  <si>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</si>
  <si>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</si>
  <si>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</si>
  <si>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</si>
  <si>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</si>
  <si>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</si>
  <si>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</si>
  <si>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</si>
  <si>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</si>
  <si>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</si>
  <si>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</si>
  <si>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</si>
  <si>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</si>
  <si>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</si>
  <si>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</si>
  <si>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</si>
  <si>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</si>
  <si>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</si>
  <si>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</si>
  <si>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</si>
  <si>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</si>
  <si>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</si>
  <si>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</si>
  <si>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</si>
  <si>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</si>
  <si>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</si>
  <si>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</si>
  <si>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</si>
  <si>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</si>
  <si>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</si>
  <si>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</si>
  <si>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</si>
  <si>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</si>
  <si>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</si>
  <si>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</si>
  <si>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</si>
  <si>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</si>
  <si>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</si>
  <si>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</si>
  <si>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</si>
  <si>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</si>
  <si>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</si>
  <si>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</si>
  <si>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</si>
  <si>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</si>
  <si>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</si>
  <si>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</si>
  <si>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</si>
  <si>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</si>
  <si>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</si>
  <si>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</si>
  <si>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</si>
  <si>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</si>
  <si>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</si>
  <si>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</si>
  <si>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</si>
  <si>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</si>
  <si>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</si>
  <si>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</si>
  <si>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</si>
  <si>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</si>
  <si>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</si>
  <si>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</si>
  <si>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</si>
  <si>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</si>
  <si>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</si>
  <si>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</si>
  <si>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</si>
  <si>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</si>
  <si>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</si>
  <si>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</si>
  <si>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</si>
  <si>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</si>
  <si>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</si>
  <si>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</si>
  <si>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</si>
  <si>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</si>
  <si>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</si>
  <si>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</si>
  <si>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</si>
  <si>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</si>
  <si>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</si>
  <si>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</si>
  <si>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</si>
  <si>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</si>
  <si>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</si>
  <si>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</si>
  <si>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</si>
  <si>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</si>
  <si>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</si>
  <si>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</si>
  <si>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</si>
  <si>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</si>
  <si>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</si>
  <si>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</si>
  <si>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</si>
  <si>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</si>
  <si>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</si>
  <si>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</si>
  <si>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</si>
  <si>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</si>
  <si>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</si>
  <si>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</si>
  <si>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</si>
  <si>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</si>
  <si>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</si>
  <si>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</si>
  <si>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</si>
  <si>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</si>
  <si>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</si>
  <si>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</si>
  <si>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</si>
  <si>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</si>
  <si>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</si>
  <si>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</si>
  <si>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</si>
  <si>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</si>
  <si>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</si>
  <si>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</si>
  <si>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</si>
  <si>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</si>
  <si>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</si>
  <si>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</si>
  <si>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</si>
  <si>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</si>
  <si>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</si>
  <si>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</si>
  <si>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</si>
  <si>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</si>
  <si>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</si>
  <si>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</si>
  <si>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</si>
  <si>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</si>
  <si>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</si>
  <si>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</si>
  <si>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</si>
  <si>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</si>
  <si>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</si>
  <si>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</si>
  <si>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</si>
  <si>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</si>
  <si>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</si>
  <si>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</si>
  <si>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</si>
  <si>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</si>
  <si>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</si>
  <si>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</si>
  <si>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</si>
  <si>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</si>
  <si>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</si>
  <si>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</si>
  <si>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</si>
  <si>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</si>
  <si>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</si>
  <si>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</si>
  <si>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</si>
  <si>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</si>
  <si>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</si>
  <si>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</si>
  <si>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</si>
  <si>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</si>
  <si>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</si>
  <si>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</si>
  <si>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</si>
  <si>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</si>
  <si>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</si>
  <si>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</si>
  <si>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</si>
  <si>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</si>
  <si>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</si>
  <si>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</si>
  <si>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</si>
  <si>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</si>
  <si>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</si>
  <si>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</si>
  <si>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</si>
  <si>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</si>
  <si>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</si>
  <si>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</si>
  <si>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</si>
  <si>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</si>
  <si>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</si>
  <si>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</si>
  <si>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</si>
  <si>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</si>
  <si>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</si>
  <si>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</si>
  <si>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</si>
  <si>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</si>
  <si>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</si>
  <si>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</si>
  <si>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</si>
  <si>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</si>
  <si>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</si>
  <si>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</si>
  <si>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</si>
  <si>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</si>
  <si>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</si>
  <si>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</si>
  <si>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</si>
  <si>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</si>
  <si>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</si>
  <si>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</si>
  <si>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</si>
  <si>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</si>
  <si>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</si>
  <si>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</si>
  <si>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</si>
  <si>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</si>
  <si>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</si>
  <si>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</si>
  <si>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</si>
  <si>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</si>
  <si>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</si>
  <si>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</si>
  <si>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</si>
  <si>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</si>
  <si>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</si>
  <si>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</si>
  <si>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</si>
  <si>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</si>
  <si>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</si>
  <si>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</si>
  <si>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</si>
  <si>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</si>
  <si>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</si>
  <si>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</si>
  <si>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</si>
  <si>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</si>
  <si>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</si>
  <si>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</si>
  <si>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</si>
  <si>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</si>
  <si>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</si>
  <si>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</si>
  <si>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</si>
  <si>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</si>
  <si>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</si>
  <si>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</si>
  <si>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</si>
  <si>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</si>
  <si>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</si>
  <si>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</si>
  <si>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</si>
  <si>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</si>
  <si>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</si>
  <si>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</si>
  <si>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</si>
  <si>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</si>
  <si>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</si>
  <si>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</si>
  <si>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</si>
  <si>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</si>
  <si>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</si>
  <si>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</si>
  <si>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</si>
  <si>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</si>
  <si>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</si>
  <si>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</si>
  <si>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</si>
  <si>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</si>
  <si>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</si>
  <si>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</si>
  <si>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</si>
  <si>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</si>
  <si>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</si>
  <si>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</si>
  <si>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</si>
  <si>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</si>
  <si>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</si>
  <si>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</si>
  <si>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</si>
  <si>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</si>
  <si>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</si>
  <si>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</si>
  <si>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</si>
  <si>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</si>
  <si>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</si>
  <si>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</si>
  <si>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</si>
  <si>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</si>
  <si>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</si>
  <si>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</si>
  <si>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</si>
  <si>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</si>
  <si>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</si>
  <si>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</si>
  <si>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</si>
  <si>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</si>
  <si>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</si>
  <si>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</si>
  <si>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</si>
  <si>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</si>
  <si>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</si>
  <si>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</si>
  <si>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</si>
  <si>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</si>
  <si>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</si>
  <si>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</si>
  <si>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</si>
  <si>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</si>
  <si>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</si>
  <si>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</si>
  <si>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</si>
  <si>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</si>
  <si>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</si>
  <si>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</si>
  <si>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</si>
  <si>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</si>
  <si>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</si>
  <si>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</si>
  <si>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</si>
  <si>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</si>
  <si>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</si>
  <si>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</si>
  <si>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</si>
  <si>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</si>
  <si>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</si>
  <si>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</si>
  <si>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</si>
  <si>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</si>
  <si>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</si>
  <si>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</si>
  <si>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</si>
  <si>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</si>
  <si>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</si>
  <si>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</si>
  <si>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</si>
  <si>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</si>
  <si>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</si>
  <si>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</si>
  <si>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</si>
  <si>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</si>
  <si>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</si>
  <si>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</si>
  <si>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</si>
  <si>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</si>
  <si>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</si>
  <si>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</si>
  <si>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</si>
  <si>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</si>
  <si>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</si>
  <si>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</si>
  <si>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</si>
  <si>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</si>
  <si>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</si>
  <si>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</si>
  <si>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</si>
  <si>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</si>
  <si>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</si>
  <si>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</si>
  <si>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</si>
  <si>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</si>
  <si>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</si>
  <si>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</si>
  <si>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</si>
  <si>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</si>
  <si>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</si>
  <si>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</si>
  <si>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</si>
  <si>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</si>
  <si>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</si>
  <si>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</si>
  <si>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</si>
  <si>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</si>
  <si>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</si>
  <si>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</si>
  <si>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</si>
  <si>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</si>
  <si>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</si>
  <si>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</si>
  <si>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</si>
  <si>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</si>
  <si>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</si>
  <si>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</si>
  <si>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</si>
  <si>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</si>
  <si>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</si>
  <si>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</si>
  <si>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</si>
  <si>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</si>
  <si>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</si>
  <si>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</si>
  <si>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</si>
  <si>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</si>
  <si>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</si>
  <si>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</si>
  <si>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</si>
  <si>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</si>
  <si>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</si>
  <si>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</si>
  <si>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</si>
  <si>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</si>
  <si>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</si>
  <si>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</si>
  <si>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</si>
  <si>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</si>
  <si>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</si>
  <si>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</si>
  <si>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</si>
  <si>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</si>
  <si>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</si>
  <si>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</si>
  <si>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</si>
  <si>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</si>
  <si>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</si>
  <si>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</si>
  <si>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</si>
  <si>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</si>
  <si>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</si>
  <si>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</si>
  <si>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</si>
  <si>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</si>
  <si>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</si>
  <si>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</si>
  <si>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</si>
  <si>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</si>
  <si>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</si>
  <si>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</si>
  <si>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</si>
  <si>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</si>
  <si>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</si>
  <si>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</si>
  <si>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</si>
  <si>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</si>
  <si>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</si>
  <si>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</si>
  <si>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</si>
  <si>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</si>
  <si>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</si>
  <si>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</si>
  <si>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</si>
  <si>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</si>
  <si>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</si>
  <si>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</si>
  <si>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</si>
  <si>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</si>
  <si>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</si>
  <si>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</si>
  <si>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</si>
  <si>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</si>
  <si>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</si>
  <si>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</si>
  <si>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</si>
  <si>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</si>
  <si>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</si>
  <si>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</si>
  <si>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</si>
  <si>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</si>
  <si>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</si>
  <si>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</si>
  <si>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</si>
  <si>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</si>
  <si>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</si>
  <si>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</si>
  <si>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</si>
  <si>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</si>
  <si>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</si>
  <si>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</si>
  <si>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</si>
  <si>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</si>
  <si>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</si>
  <si>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</si>
  <si>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</si>
  <si>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</si>
  <si>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</si>
  <si>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</si>
  <si>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</si>
  <si>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</si>
  <si>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</si>
  <si>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</si>
  <si>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</si>
  <si>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</si>
  <si>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</si>
  <si>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</si>
  <si>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</si>
  <si>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</si>
  <si>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</si>
  <si>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</si>
  <si>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</si>
  <si>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</si>
  <si>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</si>
  <si>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</si>
  <si>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</si>
  <si>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</si>
  <si>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</si>
  <si>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</si>
  <si>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</si>
  <si>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</si>
  <si>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</si>
  <si>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</si>
  <si>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</si>
  <si>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</si>
  <si>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</si>
  <si>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</si>
  <si>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</si>
  <si>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</si>
  <si>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</si>
  <si>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</si>
  <si>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</si>
  <si>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</si>
  <si>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</si>
  <si>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</si>
  <si>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</si>
  <si>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</si>
  <si>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</si>
  <si>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</si>
  <si>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</si>
  <si>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</si>
  <si>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</si>
  <si>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</si>
  <si>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</si>
  <si>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</si>
  <si>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</si>
  <si>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</si>
  <si>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</si>
  <si>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</si>
  <si>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</si>
  <si>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</si>
  <si>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</si>
  <si>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</si>
  <si>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</si>
  <si>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</si>
  <si>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</si>
  <si>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</si>
  <si>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</si>
  <si>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</si>
  <si>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</si>
  <si>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</si>
  <si>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</si>
  <si>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</si>
  <si>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</si>
  <si>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</si>
  <si>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</si>
  <si>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</si>
  <si>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</si>
  <si>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</si>
  <si>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</si>
  <si>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</si>
  <si>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</si>
  <si>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</si>
  <si>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</si>
  <si>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</si>
  <si>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</si>
  <si>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</si>
  <si>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</si>
  <si>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</si>
  <si>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</si>
  <si>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</si>
  <si>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</si>
  <si>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</si>
  <si>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</si>
  <si>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</si>
  <si>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</si>
  <si>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</si>
  <si>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</si>
  <si>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</si>
  <si>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</si>
  <si>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</si>
  <si>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</si>
  <si>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</si>
  <si>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</si>
  <si>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</si>
  <si>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</si>
  <si>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</si>
  <si>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</si>
  <si>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</si>
  <si>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</si>
  <si>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</si>
  <si>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</si>
  <si>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</si>
  <si>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</si>
  <si>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</si>
  <si>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</si>
  <si>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</si>
  <si>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</si>
  <si>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</si>
  <si>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</si>
  <si>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</si>
  <si>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</si>
  <si>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</si>
  <si>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</si>
  <si>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</si>
  <si>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</si>
  <si>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</si>
  <si>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</si>
  <si>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</si>
  <si>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</si>
  <si>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</si>
  <si>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</si>
  <si>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</si>
  <si>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</si>
  <si>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</si>
  <si>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</si>
  <si>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</si>
  <si>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</si>
  <si>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</si>
  <si>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</si>
  <si>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</si>
  <si>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</si>
  <si>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</si>
  <si>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</si>
  <si>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</si>
  <si>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</si>
  <si>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</si>
  <si>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</si>
  <si>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</si>
  <si>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</si>
  <si>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</si>
  <si>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</si>
  <si>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</si>
  <si>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</si>
  <si>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</si>
  <si>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</si>
  <si>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</si>
  <si>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</si>
  <si>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</si>
  <si>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</si>
  <si>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</si>
  <si>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</si>
  <si>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</si>
  <si>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</si>
  <si>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</si>
  <si>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</si>
  <si>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</si>
  <si>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</si>
  <si>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</si>
  <si>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</si>
  <si>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</si>
  <si>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</si>
  <si>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</si>
  <si>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</si>
  <si>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</si>
  <si>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</si>
  <si>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</si>
  <si>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</si>
  <si>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</si>
  <si>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</si>
  <si>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</si>
  <si>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</si>
  <si>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</si>
  <si>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</si>
  <si>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</si>
  <si>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</si>
  <si>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</si>
  <si>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</si>
  <si>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</si>
  <si>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</si>
  <si>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</si>
  <si>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</si>
  <si>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</si>
  <si>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</si>
  <si>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</si>
  <si>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</si>
  <si>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</si>
  <si>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</si>
  <si>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</si>
  <si>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</si>
  <si>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</si>
  <si>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</si>
  <si>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</si>
  <si>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</si>
  <si>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</si>
  <si>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</si>
  <si>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</si>
  <si>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</si>
  <si>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</si>
  <si>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</si>
  <si>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</si>
  <si>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</si>
  <si>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</si>
  <si>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</si>
  <si>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</si>
  <si>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</si>
  <si>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</si>
  <si>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</si>
  <si>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</si>
  <si>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</si>
  <si>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</si>
  <si>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</si>
  <si>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</si>
  <si>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</si>
  <si>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</si>
  <si>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</si>
  <si>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</si>
  <si>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</si>
  <si>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</si>
  <si>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</si>
  <si>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</si>
  <si>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</si>
  <si>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</si>
  <si>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</si>
  <si>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</si>
  <si>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</si>
  <si>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</si>
  <si>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</si>
  <si>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</si>
  <si>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</si>
  <si>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</si>
  <si>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</si>
  <si>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</si>
  <si>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</si>
  <si>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</si>
  <si>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</si>
  <si>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</si>
  <si>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</si>
  <si>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</si>
  <si>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</si>
  <si>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</si>
  <si>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</si>
  <si>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</si>
  <si>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</si>
  <si>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</si>
  <si>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</si>
  <si>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</si>
  <si>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</si>
  <si>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</si>
  <si>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</si>
  <si>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</si>
  <si>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</si>
  <si>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</si>
  <si>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</si>
  <si>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</si>
  <si>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</si>
  <si>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</si>
  <si>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</si>
  <si>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</si>
  <si>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</si>
  <si>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</si>
  <si>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</si>
  <si>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</si>
  <si>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</si>
  <si>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</si>
  <si>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</si>
  <si>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</si>
  <si>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</si>
  <si>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</si>
  <si>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</si>
  <si>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</si>
  <si>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</si>
  <si>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</si>
  <si>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</si>
  <si>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</si>
  <si>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</si>
  <si>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</si>
  <si>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</si>
  <si>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</si>
  <si>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</si>
  <si>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</si>
  <si>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</si>
  <si>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</si>
  <si>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</si>
  <si>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</si>
  <si>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</si>
  <si>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</si>
  <si>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</si>
  <si>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</si>
  <si>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</si>
  <si>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</si>
  <si>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</si>
  <si>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</si>
  <si>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</si>
  <si>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</si>
  <si>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</si>
  <si>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</si>
  <si>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</si>
  <si>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</si>
  <si>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</si>
  <si>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</si>
  <si>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</si>
  <si>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</si>
  <si>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</si>
  <si>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</si>
  <si>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</si>
  <si>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</si>
  <si>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</si>
  <si>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</si>
  <si>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</si>
  <si>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</si>
  <si>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</si>
  <si>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</si>
  <si>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</si>
  <si>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</si>
  <si>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</si>
  <si>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</si>
  <si>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</si>
  <si>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</si>
  <si>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</si>
  <si>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</si>
  <si>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</si>
  <si>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</si>
  <si>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</si>
  <si>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</si>
  <si>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</si>
  <si>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</si>
  <si>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</si>
  <si>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</si>
  <si>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</si>
  <si>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</si>
  <si>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</si>
  <si>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</si>
  <si>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</si>
  <si>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</si>
  <si>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</si>
  <si>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</si>
  <si>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</si>
  <si>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</si>
  <si>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</si>
  <si>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</si>
  <si>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</si>
  <si>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</si>
  <si>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</si>
  <si>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</si>
  <si>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</si>
  <si>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</si>
  <si>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</si>
  <si>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</si>
  <si>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</si>
  <si>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</si>
  <si>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</si>
  <si>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</si>
  <si>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</si>
  <si>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</si>
  <si>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</si>
  <si>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</si>
  <si>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</si>
  <si>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</si>
  <si>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</si>
  <si>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</si>
  <si>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</si>
  <si>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</si>
  <si>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</si>
  <si>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</si>
  <si>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</si>
  <si>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</si>
  <si>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</si>
  <si>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</si>
  <si>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</si>
  <si>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</si>
  <si>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</si>
  <si>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</si>
  <si>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</si>
  <si>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</si>
  <si>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</si>
  <si>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</si>
  <si>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</si>
  <si>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</si>
  <si>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</si>
  <si>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</si>
  <si>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</si>
  <si>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</si>
  <si>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</si>
  <si>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</si>
  <si>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</si>
  <si>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</si>
  <si>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</si>
  <si>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</si>
  <si>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</si>
  <si>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</si>
  <si>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</si>
  <si>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</si>
  <si>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</si>
  <si>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</si>
  <si>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</si>
  <si>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</si>
  <si>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</si>
  <si>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</si>
  <si>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</si>
  <si>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</si>
  <si>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</si>
  <si>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</si>
  <si>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</si>
  <si>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</si>
  <si>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</si>
  <si>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</si>
  <si>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</si>
  <si>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</si>
  <si>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</si>
  <si>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</si>
  <si>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</si>
  <si>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</si>
  <si>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</si>
  <si>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</si>
  <si>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</si>
  <si>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</si>
  <si>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</si>
  <si>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</si>
  <si>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</si>
  <si>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</si>
  <si>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</si>
  <si>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</si>
  <si>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</si>
  <si>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</si>
  <si>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</si>
  <si>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</si>
  <si>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</si>
  <si>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</si>
  <si>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</si>
  <si>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</si>
  <si>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</si>
  <si>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</si>
  <si>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</si>
  <si>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</si>
  <si>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</si>
  <si>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</si>
  <si>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</si>
  <si>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</si>
  <si>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</si>
  <si>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</si>
  <si>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</si>
  <si>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</si>
  <si>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</si>
  <si>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</si>
  <si>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</si>
  <si>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</si>
  <si>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</si>
  <si>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</si>
  <si>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</si>
  <si>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</si>
  <si>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</si>
  <si>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</si>
  <si>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</si>
  <si>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</si>
  <si>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</si>
  <si>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</si>
  <si>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</si>
  <si>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</si>
  <si>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</si>
  <si>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</si>
  <si>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</si>
  <si>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</si>
  <si>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</si>
  <si>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</si>
  <si>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</si>
  <si>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</si>
  <si>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</si>
  <si>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</si>
  <si>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</si>
  <si>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</si>
  <si>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</si>
  <si>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</si>
  <si>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</si>
  <si>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</si>
  <si>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</si>
  <si>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</si>
  <si>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</si>
  <si>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</si>
  <si>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</si>
  <si>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</si>
  <si>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</si>
  <si>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</si>
  <si>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</si>
  <si>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</si>
  <si>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</si>
  <si>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</si>
  <si>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</si>
  <si>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</si>
  <si>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</si>
  <si>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</si>
  <si>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</si>
  <si>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</si>
  <si>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</si>
  <si>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</si>
  <si>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</si>
  <si>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</si>
  <si>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</si>
  <si>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</si>
  <si>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</si>
  <si>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</si>
  <si>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</si>
  <si>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</si>
  <si>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</si>
  <si>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</si>
  <si>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</si>
  <si>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</si>
  <si>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</si>
  <si>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</si>
  <si>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</si>
  <si>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</si>
  <si>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</si>
  <si>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</si>
  <si>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</si>
  <si>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</si>
  <si>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</si>
  <si>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</si>
  <si>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</si>
  <si>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</si>
  <si>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</si>
  <si>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</si>
  <si>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</si>
  <si>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</si>
  <si>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</si>
  <si>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</si>
  <si>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</si>
  <si>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</si>
  <si>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</si>
  <si>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</si>
  <si>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</si>
  <si>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</si>
  <si>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</si>
  <si>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</si>
  <si>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</si>
  <si>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</si>
  <si>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</si>
  <si>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</si>
  <si>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</si>
  <si>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</si>
  <si>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</si>
  <si>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</si>
  <si>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</si>
  <si>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</si>
  <si>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</si>
  <si>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</si>
  <si>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</si>
  <si>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</si>
  <si>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</si>
  <si>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</si>
  <si>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</si>
  <si>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</si>
  <si>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</si>
  <si>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</si>
  <si>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</si>
  <si>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</si>
  <si>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</si>
  <si>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</si>
  <si>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</si>
  <si>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</si>
  <si>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</si>
  <si>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</si>
  <si>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</si>
  <si>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</si>
  <si>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</si>
  <si>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</si>
  <si>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</si>
  <si>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</si>
  <si>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</si>
  <si>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</si>
  <si>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</si>
  <si>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</si>
  <si>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</si>
  <si>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</si>
  <si>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</si>
  <si>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</si>
  <si>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</si>
  <si>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</si>
  <si>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</si>
  <si>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</si>
  <si>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</si>
  <si>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</si>
  <si>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</si>
  <si>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</si>
  <si>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</si>
  <si>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</si>
  <si>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</si>
  <si>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</si>
  <si>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</si>
  <si>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</si>
  <si>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</si>
  <si>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</si>
  <si>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</si>
  <si>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</si>
  <si>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</si>
  <si>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</si>
  <si>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</si>
  <si>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</si>
  <si>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</si>
  <si>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</si>
  <si>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</si>
  <si>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</si>
  <si>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</si>
  <si>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</si>
  <si>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</si>
  <si>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</si>
  <si>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</si>
  <si>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</si>
  <si>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</si>
  <si>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</si>
  <si>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</si>
  <si>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</si>
  <si>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</si>
  <si>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</si>
  <si>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</si>
  <si>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</si>
  <si>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</si>
  <si>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</si>
  <si>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</si>
  <si>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</si>
  <si>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</si>
  <si>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</si>
  <si>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</si>
  <si>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</si>
  <si>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</si>
  <si>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</si>
  <si>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</si>
  <si>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</si>
  <si>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</si>
  <si>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</si>
  <si>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</si>
  <si>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</si>
  <si>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</si>
  <si>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</si>
  <si>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</si>
  <si>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</si>
  <si>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</si>
  <si>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</si>
  <si>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</si>
  <si>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</si>
  <si>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</si>
  <si>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</si>
  <si>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</si>
  <si>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</si>
  <si>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</si>
  <si>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</si>
  <si>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</si>
  <si>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</si>
  <si>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</si>
  <si>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</si>
  <si>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</si>
  <si>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</si>
  <si>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</si>
  <si>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</si>
  <si>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</si>
  <si>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</si>
  <si>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</si>
  <si>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</si>
  <si>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</si>
  <si>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</si>
  <si>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</si>
  <si>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</si>
  <si>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</si>
  <si>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</si>
  <si>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</si>
  <si>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</si>
  <si>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</si>
  <si>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</si>
  <si>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</si>
  <si>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</si>
  <si>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</si>
  <si>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</si>
  <si>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</si>
  <si>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</si>
  <si>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</si>
  <si>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</si>
  <si>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</si>
  <si>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</si>
  <si>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</si>
  <si>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</si>
  <si>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</si>
  <si>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</si>
  <si>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</si>
  <si>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</si>
  <si>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</si>
  <si>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</si>
  <si>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</si>
  <si>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</si>
  <si>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</si>
  <si>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</si>
  <si>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</si>
  <si>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</si>
  <si>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</si>
  <si>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</si>
  <si>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</si>
  <si>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</si>
  <si>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</si>
  <si>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</si>
  <si>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</si>
  <si>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</si>
  <si>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</si>
  <si>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</si>
  <si>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</si>
  <si>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</si>
  <si>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</si>
  <si>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</si>
  <si>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</si>
  <si>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</si>
  <si>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</si>
  <si>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</si>
  <si>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</si>
  <si>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</si>
  <si>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</si>
  <si>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</si>
  <si>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</si>
  <si>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</si>
  <si>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</si>
  <si>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</si>
  <si>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</si>
  <si>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</si>
  <si>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</si>
  <si>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</si>
  <si>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</si>
  <si>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</si>
  <si>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</si>
  <si>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</si>
  <si>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</si>
  <si>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</si>
  <si>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</si>
  <si>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</si>
  <si>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</si>
  <si>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</si>
  <si>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</si>
  <si>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</si>
  <si>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</si>
  <si>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</si>
  <si>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</si>
  <si>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</si>
  <si>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</si>
  <si>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</si>
  <si>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</si>
  <si>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</si>
  <si>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</si>
  <si>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</si>
  <si>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</si>
  <si>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</si>
  <si>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</si>
  <si>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</si>
  <si>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</si>
  <si>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</si>
  <si>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</si>
  <si>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</si>
  <si>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</si>
  <si>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</si>
  <si>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</si>
  <si>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</si>
  <si>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</si>
  <si>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</si>
  <si>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</si>
  <si>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</si>
  <si>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</si>
  <si>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</si>
  <si>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</si>
  <si>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</si>
  <si>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</si>
  <si>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</si>
  <si>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</si>
  <si>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</si>
  <si>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</si>
  <si>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</si>
  <si>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</si>
  <si>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</si>
  <si>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</si>
  <si>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</si>
  <si>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</si>
  <si>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</si>
  <si>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</si>
  <si>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</si>
  <si>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</si>
  <si>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</si>
  <si>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</si>
  <si>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</si>
  <si>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</si>
  <si>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</si>
  <si>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</si>
  <si>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</si>
  <si>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</si>
  <si>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</si>
  <si>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</si>
  <si>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</si>
  <si>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</si>
  <si>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</si>
  <si>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</si>
  <si>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</si>
  <si>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</si>
  <si>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</si>
  <si>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</si>
  <si>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</si>
  <si>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</si>
  <si>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</si>
  <si>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</si>
  <si>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</si>
  <si>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</si>
  <si>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</si>
  <si>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</si>
  <si>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</si>
  <si>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</si>
  <si>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</si>
  <si>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</si>
  <si>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</si>
  <si>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</si>
  <si>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</si>
  <si>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</si>
  <si>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</si>
  <si>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</si>
  <si>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</si>
  <si>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</si>
  <si>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</si>
  <si>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</si>
  <si>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</si>
  <si>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</si>
  <si>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</si>
  <si>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</si>
  <si>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</si>
  <si>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</si>
  <si>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</si>
  <si>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</si>
  <si>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</si>
  <si>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</si>
  <si>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</si>
  <si>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</si>
  <si>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</si>
  <si>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</si>
  <si>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</si>
  <si>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</si>
  <si>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</si>
  <si>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</si>
  <si>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</si>
  <si>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</si>
  <si>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</si>
  <si>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</si>
  <si>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</si>
  <si>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</si>
  <si>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</si>
  <si>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</si>
  <si>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</si>
  <si>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</si>
  <si>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</si>
  <si>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</si>
  <si>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</si>
  <si>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</si>
  <si>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</si>
  <si>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</si>
  <si>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</si>
  <si>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</si>
  <si>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</si>
  <si>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</si>
  <si>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</si>
  <si>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</si>
  <si>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</si>
  <si>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</si>
  <si>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</si>
  <si>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</si>
  <si>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</si>
  <si>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</si>
  <si>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</si>
  <si>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</si>
  <si>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</si>
  <si>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</si>
  <si>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</si>
  <si>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</si>
  <si>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</si>
  <si>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</si>
  <si>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</si>
  <si>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</si>
  <si>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</si>
  <si>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</si>
  <si>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</si>
  <si>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</si>
  <si>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</si>
  <si>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</si>
  <si>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</si>
  <si>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</si>
  <si>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</si>
  <si>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</si>
  <si>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</si>
  <si>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</si>
  <si>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</si>
  <si>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</si>
  <si>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</si>
  <si>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</si>
  <si>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</si>
  <si>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</si>
  <si>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</si>
  <si>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</si>
  <si>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</si>
  <si>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</si>
  <si>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</si>
  <si>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</si>
  <si>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</si>
  <si>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</si>
  <si>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</si>
  <si>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</si>
  <si>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</si>
  <si>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</si>
  <si>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</si>
  <si>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</si>
  <si>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</si>
  <si>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</si>
  <si>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</si>
  <si>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</si>
  <si>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</si>
  <si>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</si>
  <si>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</si>
  <si>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</si>
  <si>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</si>
  <si>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</si>
  <si>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</si>
  <si>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</si>
  <si>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</si>
  <si>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</si>
  <si>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</si>
  <si>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</si>
  <si>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</si>
  <si>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</si>
  <si>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</si>
  <si>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</si>
  <si>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</si>
  <si>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</si>
  <si>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</si>
  <si>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</si>
  <si>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</si>
  <si>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</si>
  <si>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</si>
  <si>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</si>
  <si>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</si>
  <si>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</si>
  <si>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</si>
  <si>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</si>
  <si>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</si>
  <si>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</si>
  <si>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</si>
  <si>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</si>
  <si>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</si>
  <si>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</si>
  <si>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</si>
  <si>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</si>
  <si>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</si>
  <si>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</si>
  <si>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</si>
  <si>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</si>
  <si>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</si>
  <si>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</si>
  <si>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</si>
  <si>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</si>
  <si>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</si>
  <si>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</si>
  <si>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</si>
  <si>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</si>
  <si>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</si>
  <si>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</si>
  <si>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</si>
  <si>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</si>
  <si>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</si>
  <si>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</si>
  <si>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</si>
  <si>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</si>
  <si>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</si>
  <si>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</si>
  <si>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</si>
  <si>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</si>
  <si>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</si>
  <si>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</si>
  <si>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</si>
  <si>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</si>
  <si>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</si>
  <si>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</si>
  <si>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</si>
  <si>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</si>
  <si>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</si>
  <si>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</si>
  <si>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</si>
  <si>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</si>
  <si>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</si>
  <si>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</si>
  <si>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</si>
  <si>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</si>
  <si>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</si>
  <si>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</si>
  <si>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</si>
  <si>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</si>
  <si>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</si>
  <si>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</si>
  <si>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</si>
  <si>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</si>
  <si>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</si>
  <si>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</si>
  <si>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</si>
  <si>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</si>
  <si>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</si>
  <si>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</si>
  <si>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</si>
  <si>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</si>
  <si>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</si>
  <si>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</si>
  <si>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</si>
  <si>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</si>
  <si>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</si>
  <si>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</si>
  <si>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</si>
  <si>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</si>
  <si>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</si>
  <si>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</si>
  <si>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</si>
  <si>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</si>
  <si>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</si>
  <si>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</si>
  <si>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</si>
  <si>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</si>
  <si>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</si>
  <si>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</si>
  <si>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</si>
  <si>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</si>
  <si>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</si>
  <si>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</si>
  <si>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</si>
  <si>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</si>
  <si>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</si>
  <si>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</si>
  <si>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</si>
  <si>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</si>
  <si>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</si>
  <si>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</si>
  <si>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</si>
  <si>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</si>
  <si>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</si>
  <si>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</si>
  <si>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</si>
  <si>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</si>
  <si>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</si>
  <si>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</si>
  <si>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</si>
  <si>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</si>
  <si>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</si>
  <si>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</si>
  <si>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</si>
  <si>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</si>
  <si>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</si>
  <si>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</si>
  <si>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</si>
  <si>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</si>
  <si>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</si>
  <si>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</si>
  <si>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</si>
  <si>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</si>
  <si>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</si>
  <si>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</si>
  <si>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</si>
  <si>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</si>
  <si>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</si>
  <si>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</si>
  <si>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</si>
  <si>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</si>
  <si>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</si>
  <si>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</si>
  <si>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</si>
  <si>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</si>
  <si>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</si>
  <si>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</si>
  <si>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</si>
  <si>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</si>
  <si>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</si>
  <si>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</si>
  <si>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</si>
  <si>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</si>
  <si>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</si>
  <si>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</si>
  <si>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</si>
  <si>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</si>
  <si>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</si>
  <si>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</si>
  <si>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</si>
  <si>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</si>
  <si>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</si>
  <si>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</si>
  <si>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</si>
  <si>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</si>
  <si>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</si>
  <si>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</si>
  <si>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</si>
  <si>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</si>
  <si>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</si>
  <si>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</si>
  <si>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</si>
  <si>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</si>
  <si>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</si>
  <si>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</si>
  <si>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</si>
  <si>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</si>
  <si>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</si>
  <si>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</si>
  <si>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</si>
  <si>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</si>
  <si>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</si>
  <si>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</si>
  <si>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</si>
  <si>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</si>
  <si>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</si>
  <si>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</si>
  <si>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</si>
  <si>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</si>
  <si>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</si>
  <si>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</si>
  <si>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</si>
  <si>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</si>
  <si>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</si>
  <si>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</si>
  <si>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</si>
  <si>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</si>
  <si>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</si>
  <si>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</si>
  <si>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</si>
  <si>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</si>
  <si>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</si>
  <si>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</si>
  <si>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</si>
  <si>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</si>
  <si>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</si>
  <si>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</si>
  <si>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</si>
  <si>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</si>
  <si>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</si>
  <si>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</si>
  <si>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</si>
  <si>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</si>
  <si>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</si>
  <si>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</si>
  <si>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</si>
  <si>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</si>
  <si>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</si>
  <si>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</si>
  <si>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</si>
  <si>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</si>
  <si>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</si>
  <si>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</si>
  <si>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</si>
  <si>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</si>
  <si>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</si>
  <si>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</si>
  <si>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</si>
  <si>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</si>
  <si>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</si>
  <si>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</si>
  <si>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</si>
  <si>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</si>
  <si>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</si>
  <si>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</si>
  <si>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</si>
  <si>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</si>
  <si>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</si>
  <si>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</si>
  <si>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</si>
  <si>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</si>
  <si>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</si>
  <si>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</si>
  <si>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</si>
  <si>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</si>
  <si>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</si>
  <si>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</si>
  <si>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</si>
  <si>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</si>
  <si>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</si>
  <si>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</si>
  <si>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</si>
  <si>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</si>
  <si>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</si>
  <si>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</si>
  <si>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</si>
  <si>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</si>
  <si>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</si>
  <si>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</si>
  <si>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</si>
  <si>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</si>
  <si>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</si>
  <si>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</si>
  <si>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</si>
  <si>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</si>
  <si>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</si>
  <si>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</si>
  <si>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</si>
  <si>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</si>
  <si>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</si>
  <si>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</si>
  <si>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</si>
  <si>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</si>
  <si>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</si>
  <si>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</si>
  <si>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</si>
  <si>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</si>
  <si>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</si>
  <si>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</si>
  <si>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</si>
  <si>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</si>
  <si>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</si>
  <si>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</si>
  <si>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</si>
  <si>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</si>
  <si>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</si>
  <si>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</si>
  <si>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</si>
  <si>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</si>
  <si>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</si>
  <si>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</si>
  <si>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</si>
  <si>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</si>
  <si>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</si>
  <si>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</si>
  <si>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</si>
  <si>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</si>
  <si>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</si>
  <si>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</si>
  <si>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</si>
  <si>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</si>
  <si>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</si>
  <si>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</si>
  <si>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</si>
  <si>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</si>
  <si>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</si>
  <si>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</si>
  <si>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</si>
  <si>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</si>
  <si>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</si>
  <si>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</si>
  <si>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</si>
  <si>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</si>
  <si>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</si>
  <si>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</si>
  <si>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</si>
  <si>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</si>
  <si>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</si>
  <si>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</si>
  <si>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</si>
  <si>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</si>
  <si>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</si>
  <si>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</si>
  <si>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</si>
  <si>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</si>
  <si>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</si>
  <si>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</si>
  <si>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</si>
  <si>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</si>
  <si>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</si>
  <si>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</si>
  <si>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</si>
  <si>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</si>
  <si>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</si>
  <si>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</si>
  <si>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</si>
  <si>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</si>
  <si>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</si>
  <si>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</si>
  <si>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</si>
  <si>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</si>
  <si>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</si>
  <si>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</si>
  <si>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</si>
  <si>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</si>
  <si>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</si>
  <si>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</si>
  <si>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</si>
  <si>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</si>
  <si>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</si>
  <si>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</si>
  <si>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</si>
  <si>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</si>
  <si>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</si>
  <si>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</si>
  <si>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</si>
  <si>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</si>
  <si>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</si>
  <si>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</si>
  <si>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</si>
  <si>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</si>
  <si>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</si>
  <si>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</si>
  <si>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</si>
  <si>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</si>
  <si>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</si>
  <si>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</si>
  <si>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</si>
  <si>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</si>
  <si>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</si>
  <si>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</si>
  <si>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</si>
  <si>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</si>
  <si>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</si>
  <si>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</si>
  <si>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</si>
  <si>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</si>
  <si>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</si>
  <si>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</si>
  <si>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</si>
  <si>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</si>
  <si>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</si>
  <si>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</si>
  <si>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</si>
  <si>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</si>
  <si>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</si>
  <si>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</si>
  <si>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</si>
  <si>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</si>
  <si>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</si>
  <si>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</si>
  <si>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</si>
  <si>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</si>
  <si>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</si>
  <si>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</si>
  <si>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</si>
  <si>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</si>
  <si>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</si>
  <si>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</si>
  <si>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</si>
  <si>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</si>
  <si>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</si>
  <si>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</si>
  <si>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</si>
  <si>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</si>
  <si>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</si>
  <si>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</si>
  <si>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</si>
  <si>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</si>
  <si>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</si>
  <si>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</si>
  <si>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</si>
  <si>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</si>
  <si>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</si>
  <si>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</si>
  <si>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</si>
  <si>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</si>
  <si>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</si>
  <si>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</si>
  <si>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</si>
  <si>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</si>
  <si>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</si>
  <si>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</si>
  <si>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</si>
  <si>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</si>
  <si>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</si>
  <si>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</si>
  <si>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</si>
  <si>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</si>
  <si>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</si>
  <si>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</si>
  <si>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</si>
  <si>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</si>
  <si>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</si>
  <si>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</si>
  <si>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</si>
  <si>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</si>
  <si>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</si>
  <si>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</si>
  <si>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</si>
  <si>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</si>
  <si>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</si>
  <si>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</si>
  <si>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</si>
  <si>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</si>
  <si>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</si>
  <si>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</si>
  <si>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</si>
  <si>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</si>
  <si>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</si>
  <si>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</si>
  <si>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</si>
  <si>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</si>
  <si>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</si>
  <si>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</si>
  <si>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</si>
  <si>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</si>
  <si>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</si>
  <si>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</si>
  <si>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</si>
  <si>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</si>
  <si>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</si>
  <si>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</si>
  <si>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</si>
  <si>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</si>
  <si>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</si>
  <si>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</si>
  <si>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</si>
  <si>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</si>
  <si>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</si>
  <si>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</si>
  <si>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</si>
  <si>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</si>
  <si>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</si>
  <si>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</si>
  <si>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</si>
  <si>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</si>
  <si>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</si>
  <si>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</si>
  <si>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</si>
  <si>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</si>
  <si>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</si>
  <si>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</si>
  <si>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</si>
  <si>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</si>
  <si>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</si>
  <si>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</si>
  <si>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</si>
  <si>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</si>
  <si>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</si>
  <si>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</si>
  <si>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</si>
  <si>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</si>
  <si>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</si>
  <si>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</si>
  <si>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</si>
  <si>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</si>
  <si>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</si>
  <si>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</si>
  <si>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</si>
  <si>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</si>
  <si>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</si>
  <si>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</si>
  <si>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</si>
  <si>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</si>
  <si>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</si>
  <si>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</si>
  <si>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</si>
  <si>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</si>
  <si>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</si>
  <si>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</si>
  <si>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</si>
  <si>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</si>
  <si>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</si>
  <si>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</si>
  <si>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</si>
  <si>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</si>
  <si>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</si>
  <si>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</si>
  <si>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</si>
  <si>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</si>
  <si>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</si>
  <si>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</si>
  <si>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</si>
  <si>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</si>
  <si>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</si>
  <si>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</si>
  <si>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</si>
  <si>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</si>
  <si>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</si>
  <si>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</si>
  <si>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</si>
  <si>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</si>
  <si>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</si>
  <si>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</si>
  <si>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</si>
  <si>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</si>
  <si>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</si>
  <si>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</si>
  <si>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</si>
  <si>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</si>
  <si>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</si>
  <si>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</si>
  <si>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</si>
  <si>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</si>
  <si>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</si>
  <si>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</si>
  <si>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</si>
  <si>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</si>
  <si>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</si>
  <si>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</si>
  <si>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</si>
  <si>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</si>
  <si>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</si>
  <si>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</si>
  <si>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</si>
  <si>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</si>
  <si>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</si>
  <si>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</si>
  <si>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</si>
  <si>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</si>
  <si>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</si>
  <si>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</si>
  <si>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</si>
  <si>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</si>
  <si>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</si>
  <si>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</si>
  <si>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</si>
  <si>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</si>
  <si>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</si>
  <si>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</si>
  <si>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</si>
  <si>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</si>
  <si>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</si>
  <si>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</si>
  <si>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</si>
  <si>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</si>
  <si>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</si>
  <si>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</si>
  <si>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</si>
  <si>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</si>
  <si>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</si>
  <si>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</si>
  <si>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</si>
  <si>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</si>
  <si>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</si>
  <si>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</si>
  <si>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</si>
  <si>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</si>
  <si>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</si>
  <si>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</si>
  <si>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</si>
  <si>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</si>
  <si>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</si>
  <si>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</si>
  <si>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</si>
  <si>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</si>
  <si>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</si>
  <si>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</si>
  <si>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</si>
  <si>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</si>
  <si>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</si>
  <si>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</si>
  <si>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</si>
  <si>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</si>
  <si>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</si>
  <si>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</si>
  <si>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</si>
  <si>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</si>
  <si>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</si>
  <si>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</si>
  <si>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</si>
  <si>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</si>
  <si>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</si>
  <si>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</si>
  <si>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</si>
  <si>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</si>
  <si>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</si>
  <si>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</si>
  <si>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</si>
  <si>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</si>
  <si>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</si>
  <si>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</si>
  <si>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</si>
  <si>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</si>
  <si>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</si>
  <si>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</si>
  <si>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</si>
  <si>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</si>
  <si>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</si>
  <si>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</si>
  <si>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</si>
  <si>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</si>
  <si>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</si>
  <si>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</si>
  <si>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</si>
  <si>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</si>
  <si>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</si>
  <si>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</si>
  <si>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</si>
  <si>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</si>
  <si>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</si>
  <si>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</si>
  <si>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</si>
  <si>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</si>
  <si>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</si>
  <si>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</si>
  <si>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</si>
  <si>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</si>
  <si>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</si>
  <si>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</si>
  <si>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</si>
  <si>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</si>
  <si>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</si>
  <si>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</si>
  <si>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</si>
  <si>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</si>
  <si>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</si>
  <si>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</si>
  <si>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</si>
  <si>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</si>
  <si>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</si>
  <si>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</si>
  <si>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</si>
  <si>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</si>
  <si>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</si>
  <si>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</si>
  <si>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</si>
  <si>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</si>
  <si>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</si>
  <si>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</si>
  <si>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</si>
  <si>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</si>
  <si>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</si>
  <si>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</si>
  <si>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</si>
  <si>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</si>
  <si>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</si>
  <si>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</si>
  <si>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</si>
  <si>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</si>
  <si>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</si>
  <si>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</si>
  <si>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</si>
  <si>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</si>
  <si>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</si>
  <si>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</si>
  <si>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</si>
  <si>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</si>
  <si>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</si>
  <si>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</si>
  <si>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</si>
  <si>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</si>
  <si>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</si>
  <si>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</si>
  <si>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</si>
  <si>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</si>
  <si>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</si>
  <si>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</si>
  <si>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</si>
  <si>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</si>
  <si>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</si>
  <si>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</si>
  <si>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</si>
  <si>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</si>
  <si>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</si>
  <si>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</si>
  <si>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</si>
  <si>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</si>
  <si>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</si>
  <si>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</si>
  <si>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</si>
  <si>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</si>
  <si>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</si>
  <si>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</si>
  <si>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</si>
  <si>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</si>
  <si>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</si>
  <si>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</si>
  <si>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</si>
  <si>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</si>
  <si>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</si>
  <si>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</si>
  <si>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</si>
  <si>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</si>
  <si>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</si>
  <si>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</si>
  <si>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</si>
  <si>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</si>
  <si>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</si>
  <si>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</si>
  <si>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</si>
  <si>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</si>
  <si>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</si>
  <si>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</si>
  <si>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</si>
  <si>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</si>
  <si>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</si>
  <si>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</si>
  <si>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</si>
  <si>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</si>
  <si>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</si>
  <si>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</si>
  <si>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</si>
  <si>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</si>
  <si>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</si>
  <si>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</si>
  <si>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</si>
  <si>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</si>
  <si>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</si>
  <si>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</si>
  <si>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</si>
  <si>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</si>
  <si>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</si>
  <si>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</si>
  <si>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</si>
  <si>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</si>
  <si>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</si>
  <si>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</si>
  <si>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</si>
  <si>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</si>
  <si>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</si>
  <si>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</si>
  <si>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</si>
  <si>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</si>
  <si>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</si>
  <si>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</si>
  <si>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</si>
  <si>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</si>
  <si>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</si>
  <si>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</si>
  <si>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</si>
  <si>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</si>
  <si>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</si>
  <si>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</si>
  <si>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</si>
  <si>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</si>
  <si>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</si>
  <si>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</si>
  <si>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</si>
  <si>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</si>
  <si>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</si>
  <si>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</si>
  <si>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</si>
  <si>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</si>
  <si>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</si>
  <si>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</si>
  <si>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</si>
  <si>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</si>
  <si>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</si>
  <si>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</si>
  <si>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</si>
  <si>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</si>
  <si>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</si>
  <si>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</si>
  <si>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</si>
  <si>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</si>
  <si>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</si>
  <si>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</si>
  <si>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</si>
  <si>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</si>
  <si>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</si>
  <si>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</si>
  <si>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</si>
  <si>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</si>
  <si>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</si>
  <si>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</si>
  <si>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</si>
  <si>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</si>
  <si>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</si>
  <si>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</si>
  <si>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</si>
  <si>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</si>
  <si>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</si>
  <si>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</si>
  <si>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</si>
  <si>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</si>
  <si>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</si>
  <si>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</si>
  <si>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</si>
  <si>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</si>
  <si>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</si>
  <si>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</si>
  <si>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</si>
  <si>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</si>
  <si>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</si>
  <si>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</si>
  <si>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</si>
  <si>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</si>
  <si>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</si>
  <si>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</si>
  <si>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</si>
  <si>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</si>
  <si>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</si>
  <si>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</si>
  <si>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</si>
  <si>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</si>
  <si>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</si>
  <si>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</si>
  <si>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</si>
  <si>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</si>
  <si>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</si>
  <si>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</si>
  <si>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</si>
  <si>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</si>
  <si>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</si>
  <si>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</si>
  <si>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</si>
  <si>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</si>
  <si>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</si>
  <si>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</si>
  <si>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</si>
  <si>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</si>
  <si>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</si>
  <si>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</si>
  <si>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</si>
  <si>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</si>
  <si>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</si>
  <si>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</si>
  <si>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</si>
  <si>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</si>
  <si>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</si>
  <si>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</si>
  <si>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</si>
  <si>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</si>
  <si>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</si>
  <si>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</si>
  <si>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</si>
  <si>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</si>
  <si>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</si>
  <si>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</si>
  <si>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</si>
  <si>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</si>
  <si>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</si>
  <si>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</si>
  <si>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</si>
  <si>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</si>
  <si>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</si>
  <si>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</si>
  <si>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</si>
  <si>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</si>
  <si>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</si>
  <si>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</si>
  <si>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</si>
  <si>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</si>
  <si>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</si>
  <si>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</si>
  <si>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</si>
  <si>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</si>
  <si>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</si>
  <si>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</si>
  <si>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</si>
  <si>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</si>
  <si>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</si>
  <si>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</si>
  <si>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</si>
  <si>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</si>
  <si>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</si>
  <si>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</si>
  <si>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</si>
  <si>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</si>
  <si>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</si>
  <si>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</si>
  <si>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</si>
  <si>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</si>
  <si>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</si>
  <si>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</si>
  <si>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</si>
  <si>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</si>
  <si>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</si>
  <si>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</si>
  <si>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</si>
  <si>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</si>
  <si>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</si>
  <si>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</si>
  <si>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</si>
  <si>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</si>
  <si>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</si>
  <si>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</si>
  <si>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</si>
  <si>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</si>
  <si>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</si>
  <si>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</si>
  <si>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</si>
  <si>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</si>
  <si>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</si>
  <si>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</si>
  <si>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</si>
  <si>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</si>
  <si>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</si>
  <si>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</si>
  <si>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</si>
  <si>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</si>
  <si>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</si>
  <si>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</si>
  <si>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</si>
  <si>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</si>
  <si>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</si>
  <si>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</si>
  <si>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</si>
  <si>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</si>
  <si>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</si>
  <si>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</si>
  <si>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</si>
  <si>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</si>
  <si>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</si>
  <si>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</si>
  <si>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</si>
  <si>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</si>
  <si>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</si>
  <si>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</si>
  <si>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</si>
  <si>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</si>
  <si>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</si>
  <si>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</si>
  <si>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</si>
  <si>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</si>
  <si>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</si>
  <si>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</si>
  <si>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</si>
  <si>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</si>
  <si>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</si>
  <si>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</si>
  <si>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</si>
  <si>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</si>
  <si>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</si>
  <si>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</si>
  <si>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</si>
  <si>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</si>
  <si>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</si>
  <si>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</si>
  <si>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</si>
  <si>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</si>
  <si>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</si>
  <si>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</si>
  <si>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</si>
  <si>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</si>
  <si>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</si>
  <si>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</si>
  <si>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</si>
  <si>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</si>
  <si>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</si>
  <si>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</si>
  <si>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</si>
  <si>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</si>
  <si>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</si>
  <si>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</si>
  <si>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</si>
  <si>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</si>
  <si>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</si>
  <si>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</si>
  <si>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</si>
  <si>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</si>
  <si>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</si>
  <si>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</si>
  <si>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</si>
  <si>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</si>
  <si>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</si>
  <si>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</si>
  <si>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</si>
  <si>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</si>
  <si>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</si>
  <si>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</si>
  <si>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</si>
  <si>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</si>
  <si>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</si>
  <si>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</si>
  <si>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</si>
  <si>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</si>
  <si>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</si>
  <si>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</si>
  <si>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</si>
  <si>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</si>
  <si>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</si>
  <si>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</si>
  <si>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</si>
  <si>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</si>
  <si>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</si>
  <si>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</si>
  <si>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</si>
  <si>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</si>
  <si>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</si>
  <si>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</si>
  <si>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</si>
  <si>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</si>
  <si>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</si>
  <si>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</si>
  <si>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</si>
  <si>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</si>
  <si>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</si>
  <si>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</si>
  <si>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</si>
  <si>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</si>
  <si>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</si>
  <si>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</si>
  <si>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</si>
  <si>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</si>
  <si>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</si>
  <si>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</si>
  <si>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</si>
  <si>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</si>
  <si>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</si>
  <si>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</si>
  <si>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</si>
  <si>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</si>
  <si>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</si>
  <si>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</si>
  <si>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</si>
  <si>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</si>
  <si>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</si>
  <si>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</si>
  <si>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</si>
  <si>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</si>
  <si>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</si>
  <si>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</si>
  <si>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</si>
  <si>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</si>
  <si>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</si>
  <si>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</si>
  <si>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</si>
  <si>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</si>
  <si>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</si>
  <si>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</si>
  <si>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</si>
  <si>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</si>
  <si>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</si>
  <si>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</si>
  <si>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</si>
  <si>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</si>
  <si>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</si>
  <si>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</si>
  <si>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</si>
  <si>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</si>
  <si>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</si>
  <si>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</si>
  <si>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</si>
  <si>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</si>
  <si>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</si>
  <si>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</si>
  <si>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</si>
  <si>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</si>
  <si>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</si>
  <si>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</si>
  <si>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</si>
  <si>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</si>
  <si>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</si>
  <si>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</si>
  <si>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</si>
  <si>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</si>
  <si>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</si>
  <si>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</si>
  <si>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</si>
  <si>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</si>
  <si>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</si>
  <si>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</si>
  <si>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</si>
  <si>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</si>
  <si>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</si>
  <si>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</si>
  <si>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</si>
  <si>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</si>
  <si>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</si>
  <si>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</si>
  <si>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</si>
  <si>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</si>
  <si>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</si>
  <si>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</si>
  <si>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</si>
  <si>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</si>
  <si>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</si>
  <si>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</si>
  <si>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</si>
  <si>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</si>
  <si>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</si>
  <si>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</si>
  <si>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</si>
  <si>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</si>
  <si>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</si>
  <si>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</si>
  <si>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</si>
  <si>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</si>
  <si>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</si>
  <si>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</si>
  <si>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</si>
  <si>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</si>
  <si>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</si>
  <si>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</si>
  <si>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</si>
  <si>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</si>
  <si>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</si>
  <si>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</si>
  <si>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</si>
  <si>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</si>
  <si>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</si>
  <si>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</si>
  <si>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</si>
  <si>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</si>
  <si>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</si>
  <si>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</si>
  <si>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</si>
  <si>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</si>
  <si>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</si>
  <si>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</si>
  <si>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</si>
  <si>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</si>
  <si>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</si>
  <si>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</si>
  <si>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</si>
  <si>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</si>
  <si>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</si>
  <si>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</si>
  <si>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</si>
  <si>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</si>
  <si>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</si>
  <si>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</si>
  <si>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</si>
  <si>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</si>
  <si>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</si>
  <si>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</si>
  <si>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</si>
  <si>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</si>
  <si>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</si>
  <si>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</si>
  <si>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</si>
  <si>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</si>
  <si>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</si>
  <si>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</si>
  <si>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</si>
  <si>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</si>
  <si>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</si>
  <si>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</si>
  <si>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</si>
  <si>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</si>
  <si>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</si>
  <si>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</si>
  <si>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</si>
  <si>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</si>
  <si>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</si>
  <si>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</si>
  <si>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</si>
  <si>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</si>
  <si>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</si>
  <si>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</si>
  <si>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</si>
  <si>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</si>
  <si>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</si>
  <si>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</si>
  <si>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</si>
  <si>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</si>
  <si>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</si>
  <si>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</si>
  <si>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</si>
  <si>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</si>
  <si>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</si>
  <si>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</si>
  <si>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</si>
  <si>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</si>
  <si>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</si>
  <si>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</si>
  <si>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</si>
  <si>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</si>
  <si>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</si>
  <si>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</si>
  <si>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</si>
  <si>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</si>
  <si>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</si>
  <si>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</si>
  <si>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</si>
  <si>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</si>
  <si>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</si>
  <si>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</si>
  <si>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</si>
  <si>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</si>
  <si>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</si>
  <si>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</si>
  <si>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</si>
  <si>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</si>
  <si>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</si>
  <si>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</si>
  <si>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</si>
  <si>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</si>
  <si>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</si>
  <si>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</si>
  <si>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</si>
  <si>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</si>
  <si>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</si>
  <si>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</si>
  <si>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</si>
  <si>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</si>
  <si>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</si>
  <si>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</si>
  <si>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</si>
  <si>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</si>
  <si>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</si>
  <si>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</si>
  <si>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</si>
  <si>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</si>
  <si>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</si>
  <si>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</si>
  <si>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</si>
  <si>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</si>
  <si>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</si>
  <si>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</si>
  <si>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</si>
  <si>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</si>
  <si>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</si>
  <si>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</si>
  <si>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</si>
  <si>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</si>
  <si>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</si>
  <si>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</si>
  <si>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</si>
  <si>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</si>
  <si>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</si>
  <si>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</si>
  <si>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</si>
  <si>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</si>
  <si>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</si>
  <si>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</si>
  <si>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</si>
  <si>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</si>
  <si>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</si>
  <si>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</si>
  <si>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</si>
  <si>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</si>
  <si>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</si>
  <si>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</si>
  <si>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</si>
  <si>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</si>
  <si>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</si>
  <si>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</si>
  <si>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</si>
  <si>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</si>
  <si>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</si>
  <si>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</si>
  <si>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</si>
  <si>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</si>
  <si>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</si>
  <si>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</si>
  <si>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</si>
  <si>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</si>
  <si>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</si>
  <si>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</si>
  <si>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</si>
  <si>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</si>
  <si>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</si>
  <si>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</si>
  <si>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</si>
  <si>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</si>
  <si>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</si>
  <si>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</si>
  <si>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</si>
  <si>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</si>
  <si>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</si>
  <si>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</si>
  <si>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</si>
  <si>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</si>
  <si>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</si>
  <si>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</si>
  <si>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</si>
  <si>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</si>
  <si>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</si>
  <si>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</si>
  <si>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</si>
  <si>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</si>
  <si>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</si>
  <si>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</si>
  <si>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</si>
  <si>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</si>
  <si>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</si>
  <si>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</si>
  <si>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</si>
  <si>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</si>
  <si>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</si>
  <si>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</si>
  <si>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</si>
  <si>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</si>
  <si>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</si>
  <si>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</si>
  <si>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</si>
  <si>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</si>
  <si>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</si>
  <si>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</si>
  <si>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</si>
  <si>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</si>
  <si>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</si>
  <si>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</si>
  <si>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</si>
  <si>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</si>
  <si>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</si>
  <si>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</si>
  <si>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</si>
  <si>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</si>
  <si>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</si>
  <si>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</si>
  <si>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</si>
  <si>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</si>
  <si>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</si>
  <si>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</si>
  <si>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</si>
  <si>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</si>
  <si>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</si>
  <si>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</si>
  <si>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</si>
  <si>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</si>
  <si>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</si>
  <si>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</si>
  <si>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</si>
  <si>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</si>
  <si>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</si>
  <si>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</si>
  <si>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</si>
  <si>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</si>
  <si>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</si>
  <si>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</si>
  <si>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</si>
  <si>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</si>
  <si>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</si>
  <si>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</si>
  <si>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</si>
  <si>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</si>
  <si>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</si>
  <si>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</si>
  <si>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</si>
  <si>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</si>
  <si>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</si>
  <si>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</si>
  <si>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</si>
  <si>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</si>
  <si>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</si>
  <si>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</si>
  <si>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</si>
  <si>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</si>
  <si>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</si>
  <si>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</si>
  <si>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</si>
  <si>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</si>
  <si>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</si>
  <si>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</si>
  <si>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</si>
  <si>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</si>
  <si>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</si>
  <si>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</si>
  <si>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</si>
  <si>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</si>
  <si>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</si>
  <si>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</si>
  <si>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</si>
  <si>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</si>
  <si>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</si>
  <si>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</si>
  <si>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</si>
  <si>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</si>
  <si>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</si>
  <si>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</si>
  <si>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</si>
  <si>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</si>
  <si>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</si>
  <si>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</si>
  <si>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</si>
  <si>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</si>
  <si>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</si>
  <si>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</si>
  <si>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</si>
  <si>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</si>
  <si>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</si>
  <si>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</si>
  <si>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</si>
  <si>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</si>
  <si>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</si>
  <si>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</si>
  <si>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</si>
  <si>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</si>
  <si>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</si>
  <si>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</si>
  <si>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</si>
  <si>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</si>
  <si>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</si>
  <si>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</si>
  <si>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</si>
  <si>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</si>
  <si>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</si>
  <si>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</si>
  <si>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</si>
  <si>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</si>
  <si>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</si>
  <si>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</si>
  <si>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</si>
  <si>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</si>
  <si>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</si>
  <si>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</si>
  <si>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</si>
  <si>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</si>
  <si>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</si>
  <si>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</si>
  <si>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</si>
  <si>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</si>
  <si>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</si>
  <si>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</si>
  <si>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</si>
  <si>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</si>
  <si>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</si>
  <si>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</si>
  <si>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</si>
  <si>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</si>
  <si>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</si>
  <si>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</si>
  <si>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</si>
  <si>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</si>
  <si>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</si>
  <si>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</si>
  <si>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</si>
  <si>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</si>
  <si>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</si>
  <si>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</si>
  <si>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</si>
  <si>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</si>
  <si>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</si>
  <si>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</si>
  <si>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</si>
  <si>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</si>
  <si>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</si>
  <si>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</si>
  <si>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</si>
  <si>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</si>
  <si>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</si>
  <si>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</si>
  <si>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</si>
  <si>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</si>
  <si>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</si>
  <si>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</si>
  <si>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</si>
  <si>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</si>
  <si>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</si>
  <si>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</si>
  <si>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</si>
  <si>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</si>
  <si>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</si>
  <si>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</si>
  <si>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</si>
  <si>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</si>
  <si>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</si>
  <si>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</si>
  <si>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</si>
  <si>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</si>
  <si>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</si>
  <si>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</si>
  <si>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</si>
  <si>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</si>
  <si>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</si>
  <si>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</si>
  <si>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</si>
  <si>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</si>
  <si>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</si>
  <si>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</si>
  <si>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</si>
  <si>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</si>
  <si>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</si>
  <si>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</si>
  <si>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</si>
  <si>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</si>
  <si>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</si>
  <si>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</si>
  <si>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</si>
  <si>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</si>
  <si>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</si>
  <si>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</si>
  <si>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</si>
  <si>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</si>
  <si>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</si>
  <si>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</si>
  <si>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</si>
  <si>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</si>
  <si>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</si>
  <si>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</si>
  <si>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</si>
  <si>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</si>
  <si>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</si>
  <si>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</si>
  <si>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</si>
  <si>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</si>
  <si>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</si>
  <si>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</si>
  <si>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</si>
  <si>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</si>
  <si>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</si>
  <si>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</si>
  <si>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</si>
  <si>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</si>
  <si>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</si>
  <si>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</si>
  <si>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</si>
  <si>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</si>
  <si>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</si>
  <si>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</si>
  <si>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</si>
  <si>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</si>
  <si>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</si>
  <si>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</si>
  <si>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</si>
  <si>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</si>
  <si>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</si>
  <si>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</si>
  <si>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</si>
  <si>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</si>
  <si>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</si>
  <si>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</si>
  <si>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</si>
  <si>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</si>
  <si>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</si>
  <si>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</si>
  <si>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</si>
  <si>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</si>
  <si>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</si>
  <si>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</si>
  <si>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</si>
  <si>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</si>
  <si>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</si>
  <si>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</si>
  <si>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</si>
  <si>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</si>
  <si>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</si>
  <si>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</si>
  <si>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</si>
  <si>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</si>
  <si>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</si>
  <si>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</si>
  <si>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</si>
  <si>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</si>
  <si>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</si>
  <si>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</si>
  <si>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</si>
  <si>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</si>
  <si>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</si>
  <si>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</si>
  <si>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</si>
  <si>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</si>
  <si>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</si>
  <si>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</si>
  <si>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</si>
  <si>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</si>
  <si>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</si>
  <si>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</si>
  <si>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</si>
  <si>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</si>
  <si>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</si>
  <si>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</si>
  <si>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</si>
  <si>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</si>
  <si>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</si>
  <si>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</si>
  <si>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</si>
  <si>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</si>
  <si>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</si>
  <si>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</si>
  <si>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</si>
  <si>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</si>
  <si>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</si>
  <si>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</si>
  <si>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</si>
  <si>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</si>
  <si>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</si>
  <si>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</si>
  <si>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</si>
  <si>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</si>
  <si>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</si>
  <si>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</si>
  <si>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</si>
  <si>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</si>
  <si>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</si>
  <si>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</si>
  <si>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</si>
  <si>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</si>
  <si>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</si>
  <si>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</si>
  <si>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</si>
  <si>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</si>
  <si>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</si>
  <si>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</si>
  <si>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</si>
  <si>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</si>
  <si>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</si>
  <si>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</si>
  <si>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</si>
  <si>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</si>
  <si>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</si>
  <si>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</si>
  <si>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</si>
  <si>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</si>
  <si>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</si>
  <si>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</si>
  <si>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</si>
  <si>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</si>
  <si>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</si>
  <si>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</si>
  <si>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</si>
  <si>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</si>
  <si>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</si>
  <si>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</si>
  <si>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</si>
  <si>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</si>
  <si>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</si>
  <si>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</si>
  <si>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</si>
  <si>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</si>
  <si>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</si>
  <si>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</si>
  <si>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</si>
  <si>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</si>
  <si>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</si>
  <si>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</si>
  <si>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</si>
  <si>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</si>
  <si>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</si>
  <si>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</si>
  <si>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</si>
  <si>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</si>
  <si>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</si>
  <si>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</si>
  <si>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</si>
  <si>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</si>
  <si>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</si>
  <si>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</si>
  <si>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</si>
  <si>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</si>
  <si>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</si>
  <si>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</si>
  <si>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</si>
  <si>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</si>
  <si>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</si>
  <si>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</si>
  <si>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</si>
  <si>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</si>
  <si>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</si>
  <si>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</si>
  <si>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</si>
  <si>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</si>
  <si>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</si>
  <si>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</si>
  <si>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</si>
  <si>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</si>
  <si>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</si>
  <si>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</si>
  <si>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</si>
  <si>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</si>
  <si>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</si>
  <si>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</si>
  <si>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</si>
  <si>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</si>
  <si>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</si>
  <si>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</si>
  <si>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</si>
  <si>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</si>
  <si>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</si>
  <si>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</si>
  <si>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</si>
  <si>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</si>
  <si>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</si>
  <si>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</si>
  <si>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</si>
  <si>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</si>
  <si>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</si>
  <si>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</si>
  <si>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</si>
  <si>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</si>
  <si>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</si>
  <si>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</si>
  <si>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</si>
  <si>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</si>
  <si>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</si>
  <si>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</si>
  <si>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</si>
  <si>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</si>
  <si>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</si>
  <si>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</si>
  <si>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</si>
  <si>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</si>
  <si>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</si>
  <si>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</si>
  <si>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</si>
  <si>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</si>
  <si>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</si>
  <si>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</si>
  <si>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</si>
  <si>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</si>
  <si>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</si>
  <si>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</si>
  <si>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</si>
  <si>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</si>
  <si>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</si>
  <si>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</si>
  <si>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</si>
  <si>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</si>
  <si>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</si>
  <si>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</si>
  <si>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</si>
  <si>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</si>
  <si>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</si>
  <si>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</si>
  <si>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</si>
  <si>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</si>
  <si>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</si>
  <si>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</si>
  <si>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</si>
  <si>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</si>
  <si>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</si>
  <si>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</si>
  <si>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</si>
  <si>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</si>
  <si>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</si>
  <si>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</si>
  <si>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</si>
  <si>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</si>
  <si>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</si>
  <si>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</si>
  <si>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</si>
  <si>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</si>
  <si>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</si>
  <si>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</si>
  <si>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</si>
  <si>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</si>
  <si>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</si>
  <si>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</si>
  <si>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</si>
  <si>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</si>
  <si>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</si>
  <si>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</si>
  <si>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</si>
  <si>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</si>
  <si>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</si>
  <si>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</si>
  <si>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</si>
  <si>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</si>
  <si>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</si>
  <si>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</si>
  <si>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</si>
  <si>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</si>
  <si>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</si>
  <si>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</si>
  <si>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</si>
  <si>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</si>
  <si>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</si>
  <si>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</si>
  <si>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</si>
  <si>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</si>
  <si>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</si>
  <si>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</si>
  <si>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</si>
  <si>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</si>
  <si>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</si>
  <si>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</si>
  <si>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</si>
  <si>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</si>
  <si>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</si>
  <si>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</si>
  <si>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</si>
  <si>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</si>
  <si>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</si>
  <si>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</si>
  <si>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</si>
  <si>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</si>
  <si>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</si>
  <si>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</si>
  <si>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</si>
  <si>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</si>
  <si>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</si>
  <si>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</si>
  <si>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</si>
  <si>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</si>
  <si>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</si>
  <si>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</si>
  <si>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</si>
  <si>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</si>
  <si>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</si>
  <si>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</si>
  <si>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</si>
  <si>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</si>
  <si>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</si>
  <si>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</si>
  <si>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</si>
  <si>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</si>
  <si>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</si>
  <si>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</si>
  <si>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</si>
  <si>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</si>
  <si>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</si>
  <si>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</si>
  <si>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</si>
  <si>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</si>
  <si>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</si>
  <si>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</si>
  <si>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</si>
  <si>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</si>
  <si>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</si>
  <si>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</si>
  <si>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</si>
  <si>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</si>
  <si>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</si>
  <si>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</si>
  <si>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</si>
  <si>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</si>
  <si>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</si>
  <si>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</si>
  <si>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</si>
  <si>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</si>
  <si>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</si>
  <si>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</si>
  <si>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</si>
  <si>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</si>
  <si>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</si>
  <si>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</si>
  <si>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</si>
  <si>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</si>
  <si>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</si>
  <si>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</si>
  <si>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</si>
  <si>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</si>
  <si>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</si>
  <si>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</si>
  <si>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</si>
  <si>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</si>
  <si>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</si>
  <si>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</si>
  <si>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</si>
  <si>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</si>
  <si>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</si>
  <si>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</si>
  <si>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</si>
  <si>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</si>
  <si>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</si>
  <si>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</si>
  <si>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</si>
  <si>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</si>
  <si>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</si>
  <si>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</si>
  <si>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</si>
  <si>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</si>
  <si>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</si>
  <si>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</si>
  <si>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</si>
  <si>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</si>
  <si>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</si>
  <si>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</si>
  <si>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</si>
  <si>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</si>
  <si>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</si>
  <si>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</si>
  <si>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</si>
  <si>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</si>
  <si>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</si>
  <si>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</si>
  <si>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</si>
  <si>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</si>
  <si>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</si>
  <si>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</si>
  <si>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</si>
  <si>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</si>
  <si>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</si>
  <si>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</si>
  <si>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</si>
  <si>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</si>
  <si>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</si>
  <si>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</si>
  <si>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</si>
  <si>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</si>
  <si>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</si>
  <si>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</si>
  <si>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</si>
  <si>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</si>
  <si>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</si>
  <si>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</si>
  <si>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</si>
  <si>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</si>
  <si>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</si>
  <si>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</si>
  <si>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</si>
  <si>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</si>
  <si>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</si>
  <si>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</si>
  <si>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</si>
  <si>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</si>
  <si>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</si>
  <si>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</si>
  <si>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</si>
  <si>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</si>
  <si>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</si>
  <si>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</si>
  <si>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</si>
  <si>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</si>
  <si>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</si>
  <si>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</si>
  <si>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</si>
  <si>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</si>
  <si>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</si>
  <si>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</si>
  <si>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</si>
  <si>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</si>
  <si>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</si>
  <si>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</si>
  <si>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</si>
  <si>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</si>
  <si>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</si>
  <si>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</si>
  <si>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</si>
  <si>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</si>
  <si>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</si>
  <si>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</si>
  <si>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</si>
  <si>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</si>
  <si>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</si>
  <si>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</si>
  <si>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</si>
  <si>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</si>
  <si>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</si>
  <si>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</si>
  <si>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</si>
  <si>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</si>
  <si>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</si>
  <si>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</si>
  <si>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</si>
  <si>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</si>
  <si>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</si>
  <si>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</si>
  <si>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</si>
  <si>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</si>
  <si>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</si>
  <si>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</si>
  <si>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</si>
  <si>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</si>
  <si>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</si>
  <si>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</si>
  <si>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</si>
  <si>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</si>
  <si>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</si>
  <si>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</si>
  <si>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</si>
  <si>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</si>
  <si>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</si>
  <si>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</si>
  <si>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</si>
  <si>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</si>
  <si>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</si>
  <si>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</si>
  <si>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</si>
  <si>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</si>
  <si>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</si>
  <si>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</si>
  <si>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</si>
  <si>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</si>
  <si>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</si>
  <si>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</si>
  <si>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</si>
  <si>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</si>
  <si>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</si>
  <si>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</si>
  <si>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</si>
  <si>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</si>
  <si>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</si>
  <si>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</si>
  <si>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</si>
  <si>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</si>
  <si>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</si>
  <si>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</si>
  <si>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</si>
  <si>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</si>
  <si>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</si>
  <si>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</si>
  <si>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</si>
  <si>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</si>
  <si>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</si>
  <si>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</si>
  <si>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</si>
  <si>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</si>
  <si>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</si>
  <si>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</si>
  <si>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</si>
  <si>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</si>
  <si>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</si>
  <si>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</si>
  <si>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</si>
  <si>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</si>
  <si>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</si>
  <si>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</si>
  <si>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</si>
  <si>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</si>
  <si>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</si>
  <si>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</si>
  <si>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</si>
  <si>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</si>
  <si>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</si>
  <si>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</si>
  <si>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</si>
  <si>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</si>
  <si>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</si>
  <si>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</si>
  <si>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</si>
  <si>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</si>
  <si>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</si>
  <si>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</si>
  <si>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</si>
  <si>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</si>
  <si>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</si>
  <si>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</si>
  <si>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</si>
  <si>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</si>
  <si>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</si>
  <si>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</si>
  <si>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</si>
  <si>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</si>
  <si>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</si>
  <si>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</si>
  <si>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</si>
  <si>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</si>
  <si>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</si>
  <si>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</si>
  <si>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</si>
  <si>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</si>
  <si>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</si>
  <si>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</si>
  <si>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</si>
  <si>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</si>
  <si>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</si>
  <si>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</si>
  <si>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</si>
  <si>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</si>
  <si>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</si>
  <si>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</si>
  <si>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</si>
  <si>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</si>
  <si>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</si>
  <si>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</si>
  <si>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</si>
  <si>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</si>
  <si>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</si>
  <si>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</si>
  <si>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</si>
  <si>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</si>
  <si>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</si>
  <si>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</si>
  <si>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</si>
  <si>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</si>
  <si>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</si>
  <si>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</si>
  <si>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</si>
  <si>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</si>
  <si>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</si>
  <si>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</si>
  <si>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</si>
  <si>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</si>
  <si>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</si>
  <si>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</si>
  <si>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</si>
  <si>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</si>
  <si>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</si>
  <si>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</si>
  <si>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</si>
  <si>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</si>
  <si>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</si>
  <si>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</si>
  <si>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</si>
  <si>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</si>
  <si>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</si>
  <si>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</si>
  <si>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</si>
  <si>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</si>
  <si>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</si>
  <si>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</si>
  <si>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</si>
  <si>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</si>
  <si>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</si>
  <si>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</si>
  <si>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</si>
  <si>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</si>
  <si>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</si>
  <si>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</si>
  <si>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</si>
  <si>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</si>
  <si>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</si>
  <si>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</si>
  <si>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</si>
  <si>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</si>
  <si>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</si>
  <si>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</si>
  <si>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</si>
  <si>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</si>
  <si>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</si>
  <si>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</si>
  <si>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</si>
  <si>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</si>
  <si>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</si>
  <si>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</si>
  <si>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</si>
  <si>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</si>
  <si>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</si>
  <si>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</si>
  <si>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</si>
  <si>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</si>
  <si>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</si>
  <si>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</si>
  <si>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</si>
  <si>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</si>
  <si>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</si>
  <si>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</si>
  <si>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</si>
  <si>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</si>
  <si>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</si>
  <si>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</si>
  <si>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</si>
  <si>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</si>
  <si>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</si>
  <si>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</si>
  <si>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</si>
  <si>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</si>
  <si>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</si>
  <si>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</si>
  <si>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</si>
  <si>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</si>
  <si>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</si>
  <si>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</si>
  <si>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</si>
  <si>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</si>
  <si>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</si>
  <si>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</si>
  <si>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</si>
  <si>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</si>
  <si>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</si>
  <si>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</si>
  <si>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</si>
  <si>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</si>
  <si>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</si>
  <si>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</si>
  <si>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</si>
  <si>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</si>
  <si>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</si>
  <si>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</si>
  <si>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</si>
  <si>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</si>
  <si>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</si>
  <si>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</si>
  <si>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</si>
  <si>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</si>
  <si>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</si>
  <si>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</si>
  <si>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</si>
  <si>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</si>
  <si>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</si>
  <si>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</si>
  <si>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</si>
  <si>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</si>
  <si>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</si>
  <si>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</si>
  <si>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</si>
  <si>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</si>
  <si>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</si>
  <si>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</si>
  <si>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</si>
  <si>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</si>
  <si>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</si>
  <si>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</si>
  <si>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</si>
  <si>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</si>
  <si>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</si>
  <si>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</si>
  <si>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</si>
  <si>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</si>
  <si>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</si>
  <si>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</si>
  <si>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</si>
  <si>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</si>
  <si>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</si>
  <si>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</si>
  <si>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</si>
  <si>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</si>
  <si>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</si>
  <si>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</si>
  <si>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</si>
  <si>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</si>
  <si>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</si>
  <si>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</si>
  <si>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</si>
  <si>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</si>
  <si>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</si>
  <si>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</si>
  <si>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</si>
  <si>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</si>
  <si>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</si>
  <si>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</si>
  <si>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</si>
  <si>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</si>
  <si>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</si>
  <si>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</si>
  <si>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</si>
  <si>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</si>
  <si>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</si>
  <si>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</si>
  <si>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</si>
  <si>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</si>
  <si>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</si>
  <si>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</si>
  <si>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</si>
  <si>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</si>
  <si>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</si>
  <si>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</si>
  <si>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</si>
  <si>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</si>
  <si>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</si>
  <si>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</si>
  <si>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</si>
  <si>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</si>
  <si>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</si>
  <si>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</si>
  <si>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</si>
  <si>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</si>
  <si>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</si>
  <si>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</si>
  <si>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</si>
  <si>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</si>
  <si>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</si>
  <si>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</si>
  <si>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</si>
  <si>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</si>
  <si>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</si>
  <si>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</si>
  <si>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</si>
  <si>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</si>
  <si>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</si>
  <si>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</si>
  <si>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</si>
  <si>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</si>
  <si>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</si>
  <si>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</si>
  <si>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</si>
  <si>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</si>
  <si>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</si>
  <si>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</si>
  <si>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</si>
  <si>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</si>
  <si>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</si>
  <si>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</si>
  <si>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</si>
  <si>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</si>
  <si>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</si>
  <si>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</si>
  <si>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</si>
  <si>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</si>
  <si>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</si>
  <si>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</si>
  <si>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</si>
  <si>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</si>
  <si>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</si>
  <si>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</si>
  <si>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</si>
  <si>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</si>
  <si>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</si>
  <si>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</si>
  <si>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</si>
  <si>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</si>
  <si>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</si>
  <si>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</si>
  <si>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</si>
  <si>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</si>
  <si>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</si>
  <si>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</si>
  <si>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</si>
  <si>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</si>
  <si>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</si>
  <si>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</si>
  <si>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</si>
  <si>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</si>
  <si>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</si>
  <si>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</si>
  <si>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</si>
  <si>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</si>
  <si>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</si>
  <si>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</si>
  <si>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</si>
  <si>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</si>
  <si>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</si>
  <si>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</si>
  <si>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</si>
  <si>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</si>
  <si>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</si>
  <si>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</si>
  <si>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</si>
  <si>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</si>
  <si>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</si>
  <si>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</si>
  <si>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</si>
  <si>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</si>
  <si>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</si>
  <si>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</si>
  <si>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</si>
  <si>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</si>
  <si>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</si>
  <si>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</si>
  <si>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</si>
  <si>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</si>
  <si>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</si>
  <si>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</si>
  <si>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</si>
  <si>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</si>
  <si>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</si>
  <si>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</si>
  <si>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</si>
  <si>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</si>
  <si>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</si>
  <si>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</si>
  <si>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</si>
  <si>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</si>
  <si>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</si>
  <si>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</si>
  <si>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</si>
  <si>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</si>
  <si>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</si>
  <si>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</si>
  <si>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</si>
  <si>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</si>
  <si>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</si>
  <si>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</si>
  <si>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</si>
  <si>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</si>
  <si>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</si>
  <si>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</si>
  <si>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</si>
  <si>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</si>
  <si>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</si>
  <si>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</si>
  <si>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</si>
  <si>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</si>
  <si>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</si>
  <si>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</si>
  <si>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</si>
  <si>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</si>
  <si>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</si>
  <si>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</si>
  <si>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</si>
  <si>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</si>
  <si>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</si>
  <si>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</si>
  <si>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</si>
  <si>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</si>
  <si>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</si>
  <si>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</si>
  <si>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</si>
  <si>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</si>
  <si>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</si>
  <si>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</si>
  <si>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</si>
  <si>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</si>
  <si>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</si>
  <si>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</si>
  <si>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</si>
  <si>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</si>
  <si>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</si>
  <si>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</si>
  <si>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</si>
  <si>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</si>
  <si>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</si>
  <si>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</si>
  <si>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</si>
  <si>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</si>
  <si>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</si>
  <si>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</si>
  <si>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</si>
  <si>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</si>
  <si>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</si>
  <si>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</si>
  <si>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</si>
  <si>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</si>
  <si>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</si>
  <si>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</si>
  <si>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</si>
  <si>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</si>
  <si>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</si>
  <si>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</si>
  <si>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</si>
  <si>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</si>
  <si>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</si>
  <si>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</si>
  <si>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</si>
  <si>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</si>
  <si>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</si>
  <si>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</si>
  <si>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</si>
  <si>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</si>
  <si>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</si>
  <si>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</si>
  <si>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</si>
  <si>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</si>
  <si>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</si>
  <si>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</si>
  <si>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</si>
  <si>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</si>
  <si>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</si>
  <si>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</si>
  <si>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</si>
  <si>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</si>
  <si>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</si>
  <si>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</si>
  <si>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</si>
  <si>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</si>
  <si>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</si>
  <si>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</si>
  <si>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</si>
  <si>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</si>
  <si>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</si>
  <si>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</si>
  <si>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</si>
  <si>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</si>
  <si>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</si>
  <si>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</si>
  <si>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</si>
  <si>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</si>
  <si>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</si>
  <si>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</si>
  <si>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</si>
  <si>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</si>
  <si>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</si>
  <si>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</si>
  <si>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</si>
  <si>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</si>
  <si>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</si>
  <si>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</si>
  <si>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</si>
  <si>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</si>
  <si>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</si>
  <si>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</si>
  <si>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</si>
  <si>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</si>
  <si>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</si>
  <si>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</si>
  <si>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</si>
  <si>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</si>
  <si>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</si>
  <si>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</si>
  <si>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</si>
  <si>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</si>
  <si>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</si>
  <si>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</si>
  <si>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</si>
  <si>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</si>
  <si>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</si>
  <si>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</si>
  <si>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</si>
  <si>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</si>
  <si>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</si>
  <si>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</si>
  <si>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</si>
  <si>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</si>
  <si>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</si>
  <si>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</si>
  <si>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</si>
  <si>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</si>
  <si>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</si>
  <si>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</si>
  <si>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</si>
  <si>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</si>
  <si>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</si>
  <si>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</si>
  <si>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</si>
  <si>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</si>
  <si>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</si>
  <si>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</si>
  <si>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</si>
  <si>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</si>
  <si>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</si>
  <si>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</si>
  <si>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</si>
  <si>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</si>
  <si>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</si>
  <si>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</si>
  <si>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</si>
  <si>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</si>
  <si>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</si>
  <si>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</si>
  <si>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</si>
  <si>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</si>
  <si>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</si>
  <si>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</si>
  <si>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</si>
  <si>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</si>
  <si>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</si>
  <si>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</si>
  <si>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</si>
  <si>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</si>
  <si>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</si>
  <si>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</si>
  <si>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</si>
  <si>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</si>
  <si>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</si>
  <si>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</si>
  <si>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</si>
  <si>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</si>
  <si>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</si>
  <si>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</si>
  <si>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</si>
  <si>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</si>
  <si>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</si>
  <si>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</si>
  <si>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</si>
  <si>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</si>
  <si>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</si>
  <si>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</si>
  <si>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</si>
  <si>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</si>
  <si>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</si>
  <si>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</si>
  <si>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</si>
  <si>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</si>
  <si>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</si>
  <si>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</si>
  <si>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</si>
  <si>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</si>
  <si>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</si>
  <si>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</si>
  <si>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</si>
  <si>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</si>
  <si>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</si>
  <si>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</si>
  <si>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</si>
  <si>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</si>
  <si>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</si>
  <si>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</si>
  <si>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</si>
  <si>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</si>
  <si>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</si>
  <si>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</si>
  <si>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</si>
  <si>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</si>
  <si>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</si>
  <si>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</si>
  <si>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</si>
  <si>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</si>
  <si>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</si>
  <si>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</si>
  <si>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</si>
  <si>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</si>
  <si>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</si>
  <si>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</si>
  <si>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</si>
  <si>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</si>
  <si>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</si>
  <si>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</si>
  <si>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</si>
  <si>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</si>
  <si>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</si>
  <si>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</si>
  <si>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</si>
  <si>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</si>
  <si>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</si>
  <si>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</si>
  <si>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</si>
  <si>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</si>
  <si>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</si>
  <si>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</si>
  <si>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</si>
  <si>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</si>
  <si>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</si>
  <si>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</si>
  <si>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</si>
  <si>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</si>
  <si>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</si>
  <si>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</si>
  <si>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</si>
  <si>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</si>
  <si>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</si>
  <si>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</si>
  <si>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</si>
  <si>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</si>
  <si>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</si>
  <si>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</si>
  <si>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</si>
  <si>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</si>
  <si>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</si>
  <si>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</si>
  <si>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</si>
  <si>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</si>
  <si>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</si>
  <si>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</si>
  <si>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</si>
  <si>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</si>
  <si>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</si>
  <si>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</si>
  <si>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</si>
  <si>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</si>
  <si>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</si>
  <si>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</si>
  <si>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</si>
  <si>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</si>
  <si>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</si>
  <si>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</si>
  <si>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</si>
  <si>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</si>
  <si>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</si>
  <si>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</si>
  <si>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</si>
  <si>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</si>
  <si>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</si>
  <si>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</si>
  <si>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</si>
  <si>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</si>
  <si>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</si>
  <si>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</si>
  <si>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</si>
  <si>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</si>
  <si>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</si>
  <si>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</si>
  <si>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</si>
  <si>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</si>
  <si>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</si>
  <si>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</si>
  <si>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</si>
  <si>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</si>
  <si>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</si>
  <si>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</si>
  <si>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</si>
  <si>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</si>
  <si>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</si>
  <si>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</si>
  <si>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</si>
  <si>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</si>
  <si>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</si>
  <si>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</si>
  <si>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</si>
  <si>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</si>
  <si>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</si>
  <si>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</si>
  <si>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</si>
  <si>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</si>
  <si>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</si>
  <si>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</si>
  <si>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</si>
  <si>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</si>
  <si>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</si>
  <si>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</si>
  <si>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</si>
  <si>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</si>
  <si>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</si>
  <si>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</si>
  <si>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</si>
  <si>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</si>
  <si>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</si>
  <si>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</si>
  <si>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</si>
  <si>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</si>
  <si>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</si>
  <si>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</si>
  <si>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</si>
  <si>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</si>
  <si>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</si>
  <si>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</si>
  <si>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</si>
  <si>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</si>
  <si>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</si>
  <si>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</si>
  <si>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</si>
  <si>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</si>
  <si>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</si>
  <si>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</si>
  <si>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</si>
  <si>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</si>
  <si>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</si>
  <si>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</si>
  <si>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</si>
  <si>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</si>
  <si>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</si>
  <si>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</si>
  <si>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</si>
  <si>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</si>
  <si>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</si>
  <si>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</si>
  <si>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</si>
  <si>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</si>
  <si>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</si>
  <si>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</si>
  <si>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</si>
  <si>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</si>
  <si>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</si>
  <si>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</si>
  <si>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</si>
  <si>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</si>
  <si>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</si>
  <si>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</si>
  <si>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</si>
  <si>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</si>
  <si>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</si>
  <si>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</si>
  <si>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</si>
  <si>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</si>
  <si>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</si>
  <si>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</si>
  <si>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</si>
  <si>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</si>
  <si>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</si>
  <si>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</si>
  <si>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</si>
  <si>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</si>
  <si>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</si>
  <si>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</si>
  <si>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</si>
  <si>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</si>
  <si>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</si>
  <si>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</si>
  <si>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</si>
  <si>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</si>
  <si>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</si>
  <si>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</si>
  <si>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</si>
  <si>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</si>
  <si>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</si>
  <si>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</si>
  <si>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</si>
  <si>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</si>
  <si>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</si>
  <si>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</si>
  <si>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</si>
  <si>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</si>
  <si>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</si>
  <si>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</si>
  <si>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</si>
  <si>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</si>
  <si>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</si>
  <si>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</si>
  <si>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</si>
  <si>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</si>
  <si>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</si>
  <si>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</si>
  <si>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</si>
  <si>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</si>
  <si>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</si>
  <si>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</si>
  <si>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</si>
  <si>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</si>
  <si>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</si>
  <si>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</si>
  <si>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</si>
  <si>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</si>
  <si>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</si>
  <si>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</si>
  <si>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</si>
  <si>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</si>
  <si>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</si>
  <si>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</si>
  <si>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</si>
  <si>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</si>
  <si>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</si>
  <si>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</si>
  <si>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</si>
  <si>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</si>
  <si>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</si>
  <si>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</si>
  <si>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</si>
  <si>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</si>
  <si>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</si>
  <si>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</si>
  <si>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</si>
  <si>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</si>
  <si>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</si>
  <si>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</si>
  <si>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</si>
  <si>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</si>
  <si>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</si>
  <si>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</si>
  <si>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</si>
  <si>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</si>
  <si>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</si>
  <si>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</si>
  <si>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</si>
  <si>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</si>
  <si>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</si>
  <si>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</si>
  <si>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</si>
  <si>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</si>
  <si>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</si>
  <si>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</si>
  <si>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</si>
  <si>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</si>
  <si>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</si>
  <si>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</si>
  <si>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</si>
  <si>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</si>
  <si>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</si>
  <si>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</si>
  <si>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</si>
  <si>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</si>
  <si>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</si>
  <si>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</si>
  <si>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</si>
  <si>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</si>
  <si>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</si>
  <si>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</si>
  <si>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</si>
  <si>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</si>
  <si>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</si>
  <si>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</si>
  <si>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</si>
  <si>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</si>
  <si>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</si>
  <si>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</si>
  <si>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</si>
  <si>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</si>
  <si>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</si>
  <si>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</si>
  <si>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</si>
  <si>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</si>
  <si>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</si>
  <si>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</si>
  <si>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</si>
  <si>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</si>
  <si>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</si>
  <si>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</si>
  <si>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</si>
  <si>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</si>
  <si>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</si>
  <si>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</si>
  <si>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</si>
  <si>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</si>
  <si>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</si>
  <si>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</si>
  <si>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</si>
  <si>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</si>
  <si>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</si>
  <si>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</si>
  <si>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</si>
  <si>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</si>
  <si>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</si>
  <si>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</si>
  <si>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</si>
  <si>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</si>
  <si>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</si>
  <si>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</si>
  <si>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</si>
  <si>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</si>
  <si>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</si>
  <si>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</si>
  <si>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</si>
  <si>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</si>
  <si>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</si>
  <si>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</si>
  <si>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</si>
  <si>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</si>
  <si>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</si>
  <si>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</si>
  <si>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</si>
  <si>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</si>
  <si>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</si>
  <si>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</si>
  <si>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</si>
  <si>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</si>
  <si>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</si>
  <si>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</si>
  <si>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</si>
  <si>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</si>
  <si>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</si>
  <si>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</si>
  <si>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</si>
  <si>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</si>
  <si>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</si>
  <si>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</si>
  <si>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</si>
  <si>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</si>
  <si>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</si>
  <si>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</si>
  <si>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</si>
  <si>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</si>
  <si>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</si>
  <si>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</si>
  <si>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</si>
  <si>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</si>
  <si>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</si>
  <si>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</si>
  <si>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</si>
  <si>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</si>
  <si>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</si>
  <si>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</si>
  <si>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</si>
  <si>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</si>
  <si>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</si>
  <si>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</si>
  <si>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</si>
  <si>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</si>
  <si>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</si>
  <si>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</si>
  <si>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</si>
  <si>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</si>
  <si>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</si>
  <si>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</si>
  <si>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</si>
  <si>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</si>
  <si>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</si>
  <si>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</si>
  <si>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</si>
  <si>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</si>
  <si>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</si>
  <si>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</si>
  <si>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</si>
  <si>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</si>
  <si>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</si>
  <si>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</si>
  <si>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</si>
  <si>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</si>
  <si>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</si>
  <si>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</si>
  <si>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</si>
  <si>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</si>
  <si>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</si>
  <si>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</si>
  <si>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</si>
  <si>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</si>
  <si>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</si>
  <si>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</si>
  <si>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</si>
  <si>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</si>
  <si>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</si>
  <si>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</si>
  <si>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</si>
  <si>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</si>
  <si>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</si>
  <si>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</si>
  <si>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</si>
  <si>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</si>
  <si>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</si>
  <si>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</si>
  <si>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</si>
  <si>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</si>
  <si>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</si>
  <si>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</si>
  <si>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</si>
  <si>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</si>
  <si>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</si>
  <si>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</si>
  <si>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</si>
  <si>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</si>
  <si>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</si>
  <si>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</si>
  <si>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</si>
  <si>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</si>
  <si>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</si>
  <si>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</si>
  <si>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</si>
  <si>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</si>
  <si>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</si>
  <si>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</si>
  <si>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</si>
  <si>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</si>
  <si>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</si>
  <si>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</si>
  <si>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</si>
  <si>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</si>
  <si>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</si>
  <si>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</si>
  <si>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</si>
  <si>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</si>
  <si>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</si>
  <si>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</si>
  <si>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</si>
  <si>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</si>
  <si>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</si>
  <si>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</si>
  <si>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</si>
  <si>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</si>
  <si>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</si>
  <si>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</si>
  <si>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</si>
  <si>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</si>
  <si>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</si>
  <si>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</si>
  <si>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</si>
  <si>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</si>
  <si>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</si>
  <si>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</si>
  <si>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</si>
  <si>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</si>
  <si>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</si>
  <si>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</si>
  <si>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</si>
  <si>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</si>
  <si>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</si>
  <si>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</si>
  <si>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</si>
  <si>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</si>
  <si>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</si>
  <si>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</si>
  <si>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</si>
  <si>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</si>
  <si>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</si>
  <si>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</si>
  <si>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</si>
  <si>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</si>
  <si>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</si>
  <si>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</si>
  <si>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</si>
  <si>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</si>
  <si>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</si>
  <si>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</si>
  <si>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</si>
  <si>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</si>
  <si>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</si>
  <si>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</si>
  <si>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</si>
  <si>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</si>
  <si>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</si>
  <si>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</si>
  <si>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</si>
  <si>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</si>
  <si>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</si>
  <si>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</si>
  <si>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</si>
  <si>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</si>
  <si>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</si>
  <si>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</si>
  <si>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</si>
  <si>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</si>
  <si>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</si>
  <si>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</si>
  <si>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</si>
  <si>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</si>
  <si>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</si>
  <si>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</si>
  <si>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</si>
  <si>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</si>
  <si>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</si>
  <si>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</si>
  <si>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</si>
  <si>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</si>
  <si>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</si>
  <si>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</si>
  <si>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</si>
  <si>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</si>
  <si>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</si>
  <si>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</si>
  <si>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</si>
  <si>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</si>
  <si>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</si>
  <si>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</si>
  <si>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</si>
  <si>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</si>
  <si>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</si>
  <si>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</si>
  <si>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</si>
  <si>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</si>
  <si>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</si>
  <si>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</si>
  <si>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</si>
  <si>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</si>
  <si>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</si>
  <si>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</si>
  <si>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</si>
  <si>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</si>
  <si>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</si>
  <si>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</si>
  <si>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</si>
  <si>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</si>
  <si>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</si>
  <si>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</si>
  <si>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</si>
  <si>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</si>
  <si>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</si>
  <si>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</si>
  <si>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</si>
  <si>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</si>
  <si>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</si>
  <si>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</si>
  <si>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</si>
  <si>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</si>
  <si>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</si>
  <si>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</si>
  <si>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</si>
  <si>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</si>
  <si>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</si>
  <si>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</si>
  <si>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</si>
  <si>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</si>
  <si>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</si>
  <si>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</si>
  <si>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</si>
  <si>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</si>
  <si>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</si>
  <si>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</si>
  <si>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</si>
  <si>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</si>
  <si>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</si>
  <si>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</si>
  <si>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</si>
  <si>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</si>
  <si>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</si>
  <si>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</si>
  <si>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</si>
  <si>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</si>
  <si>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</si>
  <si>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</si>
  <si>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</si>
  <si>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</si>
  <si>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</si>
  <si>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</si>
  <si>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</si>
  <si>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</si>
  <si>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</si>
  <si>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</si>
  <si>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</si>
  <si>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</si>
  <si>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</si>
  <si>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</si>
  <si>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</si>
  <si>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</si>
  <si>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</si>
  <si>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</si>
  <si>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</si>
  <si>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</si>
  <si>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</si>
  <si>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</si>
  <si>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</si>
  <si>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</si>
  <si>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</si>
  <si>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</si>
  <si>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</si>
  <si>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</si>
  <si>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</si>
  <si>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</si>
  <si>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</si>
  <si>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</si>
  <si>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</si>
  <si>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</si>
  <si>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</si>
  <si>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</si>
  <si>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</si>
  <si>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</si>
  <si>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</si>
  <si>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</si>
  <si>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</si>
  <si>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</si>
  <si>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</si>
  <si>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</si>
  <si>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</si>
  <si>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</si>
  <si>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</si>
  <si>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</si>
  <si>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</si>
  <si>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</si>
  <si>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</si>
  <si>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</si>
  <si>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</si>
  <si>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</si>
  <si>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</si>
  <si>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</si>
  <si>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</si>
  <si>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</si>
  <si>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</si>
  <si>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</si>
  <si>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</si>
  <si>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</si>
  <si>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</si>
  <si>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</si>
  <si>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</si>
  <si>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</si>
  <si>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</si>
  <si>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</si>
  <si>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</si>
  <si>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</si>
  <si>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</si>
  <si>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</si>
  <si>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</si>
  <si>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</si>
  <si>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</si>
  <si>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</si>
  <si>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</si>
  <si>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</si>
  <si>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</si>
  <si>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</si>
  <si>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</si>
  <si>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</si>
  <si>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</si>
  <si>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</si>
  <si>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</si>
  <si>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</si>
  <si>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</si>
  <si>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</si>
  <si>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</si>
  <si>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</si>
  <si>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</si>
  <si>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</si>
  <si>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</si>
  <si>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</si>
  <si>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</si>
  <si>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</si>
  <si>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</si>
  <si>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</si>
  <si>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</si>
  <si>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</si>
  <si>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</si>
  <si>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</si>
  <si>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</si>
  <si>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</si>
  <si>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</si>
  <si>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</si>
  <si>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</si>
  <si>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</si>
  <si>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</si>
  <si>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</si>
  <si>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</si>
  <si>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</si>
  <si>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</si>
  <si>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</si>
  <si>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</si>
  <si>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</si>
  <si>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</si>
  <si>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</si>
  <si>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</si>
  <si>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</si>
  <si>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</si>
  <si>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</si>
  <si>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</si>
  <si>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</si>
  <si>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</si>
  <si>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</si>
  <si>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</si>
  <si>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</si>
  <si>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</si>
  <si>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</si>
  <si>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</si>
  <si>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</si>
  <si>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</si>
  <si>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</si>
  <si>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</si>
  <si>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</si>
  <si>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</si>
  <si>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</si>
  <si>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</si>
  <si>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</si>
  <si>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</si>
  <si>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</si>
  <si>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</si>
  <si>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</si>
  <si>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</si>
  <si>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</si>
  <si>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</si>
  <si>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</si>
  <si>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</si>
  <si>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</si>
  <si>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</si>
  <si>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</si>
  <si>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</si>
  <si>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</si>
  <si>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</si>
  <si>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</si>
  <si>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</si>
  <si>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</si>
  <si>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</si>
  <si>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</si>
  <si>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</si>
  <si>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</si>
  <si>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</si>
  <si>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</si>
  <si>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</si>
  <si>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</si>
  <si>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</si>
  <si>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</si>
  <si>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</si>
  <si>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</si>
  <si>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</si>
  <si>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</si>
  <si>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</si>
  <si>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</si>
  <si>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</si>
  <si>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</si>
  <si>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</si>
  <si>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</si>
  <si>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</si>
  <si>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</si>
  <si>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</si>
  <si>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</si>
  <si>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</si>
  <si>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</si>
  <si>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</si>
  <si>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</si>
  <si>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</si>
  <si>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</si>
  <si>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</si>
  <si>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</si>
  <si>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</si>
  <si>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</si>
  <si>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</si>
  <si>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</si>
  <si>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</si>
  <si>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</si>
  <si>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</si>
  <si>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</si>
  <si>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</si>
  <si>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</si>
  <si>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</si>
  <si>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</si>
  <si>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</si>
  <si>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</si>
  <si>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</si>
  <si>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</si>
  <si>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</si>
  <si>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</si>
  <si>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</si>
  <si>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</si>
  <si>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</si>
  <si>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</si>
  <si>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</si>
  <si>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</si>
  <si>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</si>
  <si>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</si>
  <si>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</si>
  <si>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</si>
  <si>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</si>
  <si>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</si>
  <si>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</si>
  <si>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</si>
  <si>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</si>
  <si>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</si>
  <si>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</si>
  <si>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</si>
  <si>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</si>
  <si>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</si>
  <si>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</si>
  <si>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</si>
  <si>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</si>
  <si>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</si>
  <si>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</si>
  <si>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</si>
  <si>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</si>
  <si>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</si>
  <si>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</si>
  <si>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</si>
  <si>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</si>
  <si>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</si>
  <si>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</si>
  <si>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</si>
  <si>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</si>
  <si>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</si>
  <si>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</si>
  <si>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</si>
  <si>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</si>
  <si>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</si>
  <si>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</si>
  <si>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</si>
  <si>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</si>
  <si>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</si>
  <si>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</si>
  <si>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</si>
  <si>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</si>
  <si>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</si>
  <si>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</si>
  <si>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</si>
  <si>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</si>
  <si>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</si>
  <si>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</si>
  <si>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</si>
  <si>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</si>
  <si>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</si>
  <si>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</si>
  <si>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</si>
  <si>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</si>
  <si>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</si>
  <si>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</si>
  <si>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</si>
  <si>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</si>
  <si>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</si>
  <si>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</si>
  <si>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</si>
  <si>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</si>
  <si>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</si>
  <si>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</si>
  <si>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</si>
  <si>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</si>
  <si>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</si>
  <si>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</si>
  <si>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</si>
  <si>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</si>
  <si>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</si>
  <si>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</si>
  <si>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</si>
  <si>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</si>
  <si>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</si>
  <si>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</si>
  <si>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</si>
  <si>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</si>
  <si>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</si>
  <si>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</si>
  <si>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</si>
  <si>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</si>
  <si>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</si>
  <si>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</si>
  <si>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</si>
  <si>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</si>
  <si>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</si>
  <si>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</si>
  <si>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</si>
  <si>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</si>
  <si>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</si>
  <si>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</si>
  <si>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</si>
  <si>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</si>
  <si>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</si>
  <si>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</si>
  <si>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</si>
  <si>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</si>
  <si>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</si>
  <si>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</si>
  <si>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</si>
  <si>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</si>
  <si>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</si>
  <si>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</si>
  <si>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</si>
  <si>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</si>
  <si>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</si>
  <si>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</si>
  <si>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</si>
  <si>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</si>
  <si>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</si>
  <si>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</si>
  <si>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</si>
  <si>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</si>
  <si>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</si>
  <si>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</si>
  <si>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</si>
  <si>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</si>
  <si>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</si>
  <si>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</si>
  <si>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</si>
  <si>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</si>
  <si>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</si>
  <si>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</si>
  <si>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</si>
  <si>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</si>
  <si>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</si>
  <si>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</si>
  <si>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</si>
  <si>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</si>
  <si>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</si>
  <si>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</si>
  <si>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</si>
  <si>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</si>
  <si>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</si>
  <si>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</si>
  <si>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</si>
  <si>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</si>
  <si>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</si>
  <si>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</si>
  <si>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</si>
  <si>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</si>
  <si>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</si>
  <si>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</si>
  <si>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</si>
  <si>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</si>
  <si>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</si>
  <si>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</si>
  <si>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</si>
  <si>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</si>
  <si>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</si>
  <si>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</si>
  <si>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</si>
  <si>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</si>
  <si>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</si>
  <si>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</si>
  <si>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</si>
  <si>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</si>
  <si>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</si>
  <si>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</si>
  <si>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</si>
  <si>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</si>
  <si>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</si>
  <si>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</si>
  <si>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</si>
  <si>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</si>
  <si>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</si>
  <si>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</si>
  <si>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</si>
  <si>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</si>
  <si>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</si>
  <si>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</si>
  <si>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</si>
  <si>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</si>
  <si>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</si>
  <si>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</si>
  <si>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</si>
  <si>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</si>
  <si>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</si>
  <si>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</si>
  <si>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</si>
  <si>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</si>
  <si>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</si>
  <si>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</si>
  <si>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</si>
  <si>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</si>
  <si>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</si>
  <si>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</si>
  <si>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</si>
  <si>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</si>
  <si>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</si>
  <si>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</si>
  <si>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</si>
  <si>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</si>
  <si>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</si>
  <si>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</si>
  <si>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</si>
  <si>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</si>
  <si>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</si>
  <si>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</si>
  <si>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</si>
  <si>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</si>
  <si>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</si>
  <si>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</si>
  <si>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</si>
  <si>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</si>
  <si>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</si>
  <si>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</si>
  <si>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</si>
  <si>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</si>
  <si>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</si>
  <si>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</si>
  <si>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</si>
  <si>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</si>
  <si>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</si>
  <si>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</si>
  <si>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</si>
  <si>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</si>
  <si>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</si>
  <si>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</si>
  <si>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</si>
  <si>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</si>
  <si>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</si>
  <si>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</si>
  <si>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</si>
  <si>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</si>
  <si>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</si>
  <si>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</si>
  <si>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</si>
  <si>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</si>
  <si>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</si>
  <si>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</si>
  <si>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</si>
  <si>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</si>
  <si>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</si>
  <si>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</si>
  <si>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</si>
  <si>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</si>
  <si>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</si>
  <si>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</si>
  <si>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</si>
  <si>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</si>
  <si>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</si>
  <si>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</si>
  <si>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</si>
  <si>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</si>
  <si>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</si>
  <si>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</si>
  <si>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</si>
  <si>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</si>
  <si>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</si>
  <si>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</si>
  <si>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</si>
  <si>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</si>
  <si>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</si>
  <si>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</si>
  <si>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</si>
  <si>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</si>
  <si>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</si>
  <si>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</si>
  <si>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</si>
  <si>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</si>
  <si>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</si>
  <si>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</si>
  <si>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</si>
  <si>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</si>
  <si>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</si>
  <si>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</si>
  <si>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</si>
  <si>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</si>
  <si>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</si>
  <si>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</si>
  <si>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</si>
  <si>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</si>
  <si>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</si>
  <si>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</si>
  <si>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</si>
  <si>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</si>
  <si>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</si>
  <si>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</si>
  <si>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</si>
  <si>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</si>
  <si>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</si>
  <si>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</si>
  <si>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</si>
  <si>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</si>
  <si>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</si>
  <si>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</si>
  <si>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</si>
  <si>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</si>
  <si>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</si>
  <si>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</si>
  <si>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</si>
  <si>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</si>
  <si>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</si>
  <si>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</si>
  <si>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</si>
  <si>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</si>
  <si>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</si>
  <si>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</si>
  <si>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</si>
  <si>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</si>
  <si>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</si>
  <si>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</si>
  <si>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</si>
  <si>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</si>
  <si>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</si>
  <si>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</si>
  <si>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</si>
  <si>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</si>
  <si>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</si>
  <si>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</si>
  <si>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</si>
  <si>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</si>
  <si>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</si>
  <si>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</si>
  <si>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</si>
  <si>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</si>
  <si>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</si>
  <si>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</si>
  <si>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</si>
  <si>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</si>
  <si>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</si>
  <si>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</si>
  <si>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</si>
  <si>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</si>
  <si>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</si>
  <si>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</si>
  <si>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</si>
  <si>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</si>
  <si>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</si>
  <si>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</si>
  <si>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</si>
  <si>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</si>
  <si>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</si>
  <si>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</si>
  <si>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</si>
  <si>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</si>
  <si>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</si>
  <si>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</si>
  <si>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</si>
  <si>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</si>
  <si>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</si>
  <si>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</si>
  <si>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</si>
  <si>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</si>
  <si>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</si>
  <si>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</si>
  <si>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</si>
  <si>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</si>
  <si>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</si>
  <si>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</si>
  <si>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</si>
  <si>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</si>
  <si>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</si>
  <si>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</si>
  <si>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</si>
  <si>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</si>
  <si>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</si>
  <si>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</si>
  <si>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</si>
  <si>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</si>
  <si>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</si>
  <si>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</si>
  <si>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</si>
  <si>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</si>
  <si>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</si>
  <si>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</si>
  <si>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</si>
  <si>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</si>
  <si>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</si>
  <si>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</si>
  <si>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</si>
  <si>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</si>
  <si>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</si>
  <si>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</si>
  <si>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</si>
  <si>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</si>
  <si>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</si>
  <si>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</si>
  <si>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</si>
  <si>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</si>
  <si>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</si>
  <si>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</si>
  <si>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</si>
  <si>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</si>
  <si>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</si>
  <si>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</si>
  <si>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</si>
  <si>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</si>
  <si>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</si>
  <si>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</si>
  <si>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</si>
  <si>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</si>
  <si>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</si>
  <si>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</si>
  <si>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</si>
  <si>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</si>
  <si>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</si>
  <si>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</si>
  <si>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</si>
  <si>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</si>
  <si>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</si>
  <si>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</si>
  <si>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</si>
  <si>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</si>
  <si>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</si>
  <si>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</si>
  <si>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</si>
  <si>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</si>
  <si>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</si>
  <si>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</si>
  <si>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</si>
  <si>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</si>
  <si>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</si>
  <si>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</si>
  <si>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</si>
  <si>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</si>
  <si>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</si>
  <si>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</si>
  <si>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</si>
  <si>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</si>
  <si>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</si>
  <si>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</si>
  <si>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</si>
  <si>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</si>
  <si>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</si>
  <si>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</si>
  <si>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</si>
  <si>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</si>
  <si>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</si>
  <si>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</si>
  <si>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</si>
  <si>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</si>
  <si>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</si>
  <si>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</si>
  <si>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</si>
  <si>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</si>
  <si>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</si>
  <si>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</si>
  <si>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</si>
  <si>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</si>
  <si>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</si>
  <si>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</si>
  <si>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</si>
  <si>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</si>
  <si>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</si>
  <si>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</si>
  <si>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</si>
  <si>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</si>
  <si>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</si>
  <si>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</si>
  <si>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</si>
  <si>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</si>
  <si>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</si>
  <si>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</si>
  <si>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</si>
  <si>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</si>
  <si>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</si>
  <si>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</si>
  <si>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</si>
  <si>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</si>
  <si>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</si>
  <si>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</si>
  <si>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</si>
  <si>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</si>
  <si>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</si>
  <si>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</si>
  <si>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</si>
  <si>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</si>
  <si>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</si>
  <si>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</si>
  <si>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</si>
  <si>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</si>
  <si>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</si>
  <si>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</si>
  <si>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</si>
  <si>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</si>
  <si>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</si>
  <si>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</si>
  <si>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</si>
  <si>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</si>
  <si>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</si>
  <si>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</si>
  <si>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</si>
  <si>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</si>
  <si>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</si>
  <si>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</si>
  <si>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</si>
  <si>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</si>
  <si>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</si>
  <si>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</si>
  <si>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</si>
  <si>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</si>
  <si>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</si>
  <si>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</si>
  <si>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</si>
  <si>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</si>
  <si>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</si>
  <si>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</si>
  <si>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</si>
  <si>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</si>
  <si>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</si>
  <si>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</si>
  <si>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</si>
  <si>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</si>
  <si>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</si>
  <si>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</si>
  <si>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</si>
  <si>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</si>
  <si>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</si>
  <si>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</si>
  <si>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</si>
  <si>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</si>
  <si>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</si>
  <si>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</si>
  <si>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</si>
  <si>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</si>
  <si>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</si>
  <si>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</si>
  <si>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</si>
  <si>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</si>
  <si>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</si>
  <si>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</si>
  <si>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</si>
  <si>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</si>
  <si>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</si>
  <si>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</si>
  <si>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</si>
  <si>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</si>
  <si>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</si>
  <si>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</si>
  <si>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</si>
  <si>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</si>
  <si>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</si>
  <si>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</si>
  <si>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</si>
  <si>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</si>
  <si>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</si>
  <si>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</si>
  <si>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</si>
  <si>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</si>
  <si>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</si>
  <si>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</si>
  <si>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</si>
  <si>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</si>
  <si>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</si>
  <si>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</si>
  <si>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</si>
  <si>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</si>
  <si>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</si>
  <si>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</si>
  <si>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</si>
  <si>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</si>
  <si>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</si>
  <si>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</si>
  <si>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</si>
  <si>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</si>
  <si>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</si>
  <si>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</si>
  <si>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</si>
  <si>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</si>
  <si>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</si>
  <si>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</si>
  <si>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</si>
  <si>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</si>
  <si>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</si>
  <si>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</si>
  <si>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</si>
  <si>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</si>
  <si>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</si>
  <si>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</si>
  <si>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</si>
  <si>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</si>
  <si>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</si>
  <si>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</si>
  <si>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</si>
  <si>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</si>
  <si>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</si>
  <si>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</si>
  <si>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</si>
  <si>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</si>
  <si>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</si>
  <si>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</si>
  <si>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</si>
  <si>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</si>
  <si>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</si>
  <si>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</si>
  <si>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</si>
  <si>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</si>
  <si>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</si>
  <si>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</si>
  <si>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</si>
  <si>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</si>
  <si>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</si>
  <si>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</si>
  <si>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</si>
  <si>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</si>
  <si>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</si>
  <si>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</si>
  <si>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</si>
  <si>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</si>
  <si>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</si>
  <si>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</si>
  <si>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</si>
  <si>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</si>
  <si>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</si>
  <si>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</si>
  <si>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</si>
  <si>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</si>
  <si>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</si>
  <si>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</si>
  <si>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</si>
  <si>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</si>
  <si>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</si>
  <si>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</si>
  <si>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</si>
  <si>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</si>
  <si>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</si>
  <si>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</si>
  <si>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</si>
  <si>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</si>
  <si>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</si>
  <si>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</si>
  <si>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</si>
  <si>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</si>
  <si>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</si>
  <si>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</si>
  <si>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</si>
  <si>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</si>
  <si>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</si>
  <si>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</si>
  <si>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</si>
  <si>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</si>
  <si>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</si>
  <si>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</si>
  <si>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</si>
  <si>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</si>
  <si>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</si>
  <si>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</si>
  <si>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</si>
  <si>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</si>
  <si>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</si>
  <si>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</si>
  <si>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</si>
  <si>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</si>
  <si>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</si>
  <si>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</si>
  <si>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</si>
  <si>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</si>
  <si>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</si>
  <si>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</si>
  <si>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</si>
  <si>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</si>
  <si>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</si>
  <si>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</si>
  <si>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</si>
  <si>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</si>
  <si>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</si>
  <si>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</si>
  <si>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</si>
  <si>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</si>
  <si>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</si>
  <si>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</si>
  <si>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</si>
  <si>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</si>
  <si>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</si>
  <si>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</si>
  <si>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</si>
  <si>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</si>
  <si>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</si>
  <si>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</si>
  <si>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</si>
  <si>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</si>
  <si>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</si>
  <si>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</si>
  <si>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</si>
  <si>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</si>
  <si>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</si>
  <si>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</si>
  <si>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</si>
  <si>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</si>
  <si>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</si>
  <si>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</si>
  <si>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</si>
  <si>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</si>
  <si>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</si>
  <si>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</si>
  <si>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</si>
  <si>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</si>
  <si>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</si>
  <si>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</si>
  <si>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</si>
  <si>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</si>
  <si>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</si>
  <si>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</si>
  <si>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</si>
  <si>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</si>
  <si>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</si>
  <si>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</si>
  <si>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</si>
  <si>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</si>
  <si>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</si>
  <si>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</si>
  <si>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</si>
  <si>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</si>
  <si>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</si>
  <si>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</si>
  <si>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</si>
  <si>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</si>
  <si>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</si>
  <si>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</si>
  <si>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</si>
  <si>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</si>
  <si>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</si>
  <si>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</si>
  <si>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</si>
  <si>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</si>
  <si>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</si>
  <si>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</si>
  <si>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</si>
  <si>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</si>
  <si>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</si>
  <si>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</si>
  <si>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</si>
  <si>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</si>
  <si>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</si>
  <si>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</si>
  <si>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</si>
  <si>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</si>
  <si>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</si>
  <si>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</si>
  <si>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</si>
  <si>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</si>
  <si>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</si>
  <si>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</si>
  <si>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</si>
  <si>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</si>
  <si>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</si>
  <si>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</si>
  <si>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</si>
  <si>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</si>
  <si>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</si>
  <si>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</si>
  <si>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</si>
  <si>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</si>
  <si>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</si>
  <si>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</si>
  <si>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</si>
  <si>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</si>
  <si>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</si>
  <si>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</si>
  <si>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</si>
  <si>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</si>
  <si>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</si>
  <si>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</si>
  <si>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</si>
  <si>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</si>
  <si>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</si>
  <si>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</si>
  <si>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</si>
  <si>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</si>
  <si>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</si>
  <si>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</si>
  <si>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</si>
  <si>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</si>
  <si>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</si>
  <si>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</si>
  <si>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</si>
  <si>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</si>
  <si>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</si>
  <si>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</si>
  <si>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</si>
  <si>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</si>
  <si>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</si>
  <si>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</si>
  <si>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</si>
  <si>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</si>
  <si>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</si>
  <si>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</si>
  <si>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</si>
  <si>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</si>
  <si>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</si>
  <si>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</si>
  <si>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</si>
  <si>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</si>
  <si>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</si>
  <si>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</si>
  <si>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</si>
  <si>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</si>
  <si>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</si>
  <si>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</si>
  <si>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</si>
  <si>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</si>
  <si>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</si>
  <si>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</si>
  <si>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</si>
  <si>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</si>
  <si>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</si>
  <si>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</si>
  <si>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</si>
  <si>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</si>
  <si>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</si>
  <si>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</si>
  <si>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</si>
  <si>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</si>
  <si>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</si>
  <si>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</si>
  <si>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</si>
  <si>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</si>
  <si>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</si>
  <si>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</si>
  <si>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</si>
  <si>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</si>
  <si>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</si>
  <si>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</si>
  <si>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</si>
  <si>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</si>
  <si>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</si>
  <si>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</si>
  <si>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</si>
  <si>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</si>
  <si>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</si>
  <si>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</si>
  <si>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</si>
  <si>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</si>
  <si>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</si>
  <si>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</si>
  <si>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</si>
  <si>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</si>
  <si>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</si>
  <si>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</si>
  <si>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</si>
  <si>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</si>
  <si>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</si>
  <si>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</si>
  <si>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</si>
  <si>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</si>
  <si>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</si>
  <si>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</si>
  <si>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</si>
  <si>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</si>
  <si>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</si>
  <si>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</si>
  <si>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</si>
  <si>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</si>
  <si>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</si>
  <si>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</si>
  <si>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</si>
  <si>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</si>
  <si>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</si>
  <si>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</si>
  <si>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</si>
  <si>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</si>
  <si>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</si>
  <si>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</si>
  <si>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</si>
  <si>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</si>
  <si>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</si>
  <si>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</si>
  <si>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</si>
  <si>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</si>
  <si>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</si>
  <si>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</si>
  <si>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</si>
  <si>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</si>
  <si>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</si>
  <si>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</si>
  <si>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</si>
  <si>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</si>
  <si>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</si>
  <si>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</si>
  <si>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</si>
  <si>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</si>
  <si>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</si>
  <si>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</si>
  <si>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</si>
  <si>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</si>
  <si>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</si>
  <si>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</si>
  <si>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</si>
  <si>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</si>
  <si>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</si>
  <si>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</si>
  <si>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</si>
  <si>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</si>
  <si>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</si>
  <si>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</si>
  <si>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</si>
  <si>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</si>
  <si>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</si>
  <si>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</si>
  <si>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</si>
  <si>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</si>
  <si>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</si>
  <si>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</si>
  <si>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</si>
  <si>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</si>
  <si>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</si>
  <si>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</si>
  <si>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</si>
  <si>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</si>
  <si>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</si>
  <si>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</si>
  <si>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</si>
  <si>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</si>
  <si>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</si>
  <si>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</si>
  <si>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</si>
  <si>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</si>
  <si>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</si>
  <si>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</si>
  <si>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</si>
  <si>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</si>
  <si>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</si>
  <si>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</si>
  <si>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</si>
  <si>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</si>
  <si>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</si>
  <si>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</si>
  <si>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</si>
  <si>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</si>
  <si>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</si>
  <si>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</si>
  <si>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</si>
  <si>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</si>
  <si>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</si>
  <si>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</si>
  <si>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</si>
  <si>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</si>
  <si>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</si>
  <si>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</si>
  <si>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</si>
  <si>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</si>
  <si>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</si>
  <si>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</si>
  <si>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</si>
  <si>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</si>
  <si>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</si>
  <si>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</si>
  <si>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</si>
  <si>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</si>
  <si>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</si>
  <si>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</si>
  <si>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</si>
  <si>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</si>
  <si>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</si>
  <si>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</si>
  <si>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</si>
  <si>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</si>
  <si>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</si>
  <si>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</si>
  <si>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</si>
  <si>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</si>
  <si>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</si>
  <si>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</si>
  <si>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</si>
  <si>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</si>
  <si>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</si>
  <si>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</si>
  <si>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</si>
  <si>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</si>
  <si>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</si>
  <si>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</si>
  <si>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</si>
  <si>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</si>
  <si>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</si>
  <si>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</si>
  <si>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</si>
  <si>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</si>
  <si>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</si>
  <si>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</si>
  <si>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</si>
  <si>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</si>
  <si>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</si>
  <si>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</si>
  <si>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</si>
  <si>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</si>
  <si>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</si>
  <si>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</si>
  <si>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</si>
  <si>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</si>
  <si>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</si>
  <si>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</si>
  <si>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</si>
  <si>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</si>
  <si>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</si>
  <si>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</si>
  <si>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</si>
  <si>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</si>
  <si>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</si>
  <si>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</si>
  <si>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</si>
  <si>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</si>
  <si>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</si>
  <si>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</si>
  <si>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</si>
  <si>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</si>
  <si>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</si>
  <si>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</si>
  <si>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</si>
  <si>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</si>
  <si>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</si>
  <si>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</si>
  <si>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</si>
  <si>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</si>
  <si>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</si>
  <si>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</si>
  <si>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</si>
  <si>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</si>
  <si>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</si>
  <si>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</si>
  <si>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</si>
  <si>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</si>
  <si>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</si>
  <si>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</si>
  <si>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</si>
  <si>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</si>
  <si>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</si>
  <si>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</si>
  <si>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</si>
  <si>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</si>
  <si>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</si>
  <si>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</si>
  <si>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</si>
  <si>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</si>
  <si>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</si>
  <si>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</si>
  <si>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</si>
  <si>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</si>
  <si>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</si>
  <si>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</si>
  <si>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</si>
  <si>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</si>
  <si>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</si>
  <si>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</si>
  <si>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</si>
  <si>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</si>
  <si>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</si>
  <si>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</si>
  <si>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</si>
  <si>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</si>
  <si>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</si>
  <si>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</si>
  <si>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</si>
  <si>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</si>
  <si>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</si>
  <si>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</si>
  <si>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</si>
  <si>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</si>
  <si>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</si>
  <si>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</si>
  <si>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</si>
  <si>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</si>
  <si>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</si>
  <si>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</si>
  <si>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</si>
  <si>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</si>
  <si>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</si>
  <si>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</si>
  <si>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</si>
  <si>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</si>
  <si>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</si>
  <si>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</si>
  <si>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</si>
  <si>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</si>
  <si>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</si>
  <si>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</si>
  <si>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</si>
  <si>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</si>
  <si>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</si>
  <si>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</si>
  <si>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</si>
  <si>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</si>
  <si>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</si>
  <si>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</si>
  <si>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</si>
  <si>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</si>
  <si>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</si>
  <si>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</si>
  <si>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</si>
  <si>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</si>
  <si>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</si>
  <si>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</si>
  <si>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</si>
  <si>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</si>
  <si>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</si>
  <si>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</si>
  <si>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</si>
  <si>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</si>
  <si>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</si>
  <si>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</si>
  <si>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</si>
  <si>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</si>
  <si>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</si>
  <si>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</si>
  <si>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</si>
  <si>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</si>
  <si>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</si>
  <si>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</si>
  <si>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</si>
  <si>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</si>
  <si>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</si>
  <si>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</si>
  <si>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</si>
  <si>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</si>
  <si>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</si>
  <si>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</si>
  <si>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</si>
  <si>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</si>
  <si>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</si>
  <si>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</si>
  <si>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</si>
  <si>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</si>
  <si>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</si>
  <si>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</si>
  <si>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</si>
  <si>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</si>
  <si>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</si>
  <si>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</si>
  <si>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</si>
  <si>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</si>
  <si>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</si>
  <si>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</si>
  <si>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</si>
  <si>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</si>
  <si>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</si>
  <si>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</si>
  <si>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</si>
  <si>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</si>
  <si>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</si>
  <si>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</si>
  <si>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</si>
  <si>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</si>
  <si>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</si>
  <si>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</si>
  <si>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</si>
  <si>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</si>
  <si>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</si>
  <si>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</si>
  <si>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</si>
  <si>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</si>
  <si>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</si>
  <si>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</si>
  <si>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</si>
  <si>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</si>
  <si>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</si>
  <si>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</si>
  <si>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</si>
  <si>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</si>
  <si>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</si>
  <si>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</si>
  <si>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</si>
  <si>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</si>
  <si>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</si>
  <si>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</si>
  <si>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</si>
  <si>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</si>
  <si>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</si>
  <si>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</si>
  <si>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</si>
  <si>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</si>
  <si>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</si>
  <si>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</si>
  <si>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</si>
  <si>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</si>
  <si>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</si>
  <si>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</si>
  <si>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</si>
  <si>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</si>
  <si>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</si>
  <si>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</si>
  <si>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</si>
  <si>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</si>
  <si>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</si>
  <si>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</si>
  <si>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</si>
  <si>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</si>
  <si>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</si>
  <si>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</si>
  <si>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</si>
  <si>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</si>
  <si>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</si>
  <si>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</si>
  <si>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</si>
  <si>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</si>
  <si>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</si>
  <si>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</si>
  <si>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</si>
  <si>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</si>
  <si>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</si>
  <si>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</si>
  <si>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</si>
  <si>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</si>
  <si>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</si>
  <si>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</si>
  <si>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</si>
  <si>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</si>
  <si>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</si>
  <si>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</si>
  <si>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</si>
  <si>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</si>
  <si>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</si>
  <si>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</si>
  <si>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</si>
  <si>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</si>
  <si>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</si>
  <si>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</si>
  <si>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</si>
  <si>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</si>
  <si>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</si>
  <si>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</si>
  <si>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</si>
  <si>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</si>
  <si>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</si>
  <si>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</si>
  <si>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</si>
  <si>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</si>
  <si>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</si>
  <si>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</si>
  <si>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</si>
  <si>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</si>
  <si>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</si>
  <si>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</si>
  <si>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</si>
  <si>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</si>
  <si>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</si>
  <si>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</si>
  <si>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</si>
  <si>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</si>
  <si>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</si>
  <si>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</si>
  <si>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</si>
  <si>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</si>
  <si>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</si>
  <si>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</si>
  <si>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</si>
  <si>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</si>
  <si>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</si>
  <si>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</si>
  <si>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</si>
  <si>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</si>
  <si>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</si>
  <si>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</si>
  <si>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</si>
  <si>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</si>
  <si>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</si>
  <si>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</si>
  <si>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</si>
  <si>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</si>
  <si>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</si>
  <si>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</si>
  <si>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</si>
  <si>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</si>
  <si>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</si>
  <si>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</si>
  <si>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</si>
  <si>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</si>
  <si>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</si>
  <si>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</si>
  <si>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</si>
  <si>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</si>
  <si>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</si>
  <si>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</si>
  <si>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</si>
  <si>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</si>
  <si>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</si>
  <si>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</si>
  <si>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</si>
  <si>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</si>
  <si>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</si>
  <si>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</si>
  <si>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</si>
  <si>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</si>
  <si>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</si>
  <si>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</si>
  <si>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</si>
  <si>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</si>
  <si>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</si>
  <si>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</si>
  <si>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</si>
  <si>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</si>
  <si>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</si>
  <si>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</si>
  <si>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</si>
  <si>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</si>
  <si>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</si>
  <si>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</si>
  <si>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</si>
  <si>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</si>
  <si>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</si>
  <si>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</si>
  <si>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</si>
  <si>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</si>
  <si>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</si>
  <si>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</si>
  <si>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</si>
  <si>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</si>
  <si>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</si>
  <si>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</si>
  <si>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</si>
  <si>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</si>
  <si>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</si>
  <si>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</si>
  <si>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</si>
  <si>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</si>
  <si>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</si>
  <si>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</si>
  <si>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</si>
  <si>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</si>
  <si>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</si>
  <si>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</si>
  <si>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</si>
  <si>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</si>
  <si>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</si>
  <si>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</si>
  <si>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</si>
  <si>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</si>
  <si>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</si>
  <si>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</si>
  <si>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</si>
  <si>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</si>
  <si>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</si>
  <si>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</si>
  <si>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</si>
  <si>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</si>
  <si>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</si>
  <si>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</si>
  <si>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</si>
  <si>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</si>
  <si>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</si>
  <si>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</si>
  <si>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</si>
  <si>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</si>
  <si>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</si>
  <si>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</si>
  <si>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</si>
  <si>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</si>
  <si>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</si>
  <si>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</si>
  <si>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</si>
  <si>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</si>
  <si>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</si>
  <si>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</si>
  <si>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</si>
  <si>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</si>
  <si>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</si>
  <si>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</si>
  <si>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</si>
  <si>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</si>
  <si>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</si>
  <si>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</si>
  <si>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</si>
  <si>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</si>
  <si>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</si>
  <si>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</si>
  <si>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</si>
  <si>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</si>
  <si>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</si>
  <si>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</si>
  <si>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</si>
  <si>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</si>
  <si>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</si>
  <si>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</si>
  <si>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</si>
  <si>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</si>
  <si>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</si>
  <si>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</si>
  <si>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</si>
  <si>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</si>
  <si>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</si>
  <si>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</si>
  <si>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</si>
  <si>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</si>
  <si>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</si>
  <si>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</si>
  <si>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</si>
  <si>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</si>
  <si>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</si>
  <si>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</si>
  <si>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</si>
  <si>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</si>
  <si>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</si>
  <si>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</si>
  <si>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</si>
  <si>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</si>
  <si>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</si>
  <si>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</si>
  <si>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</si>
  <si>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</si>
  <si>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</si>
  <si>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</si>
  <si>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</si>
  <si>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</si>
  <si>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</si>
  <si>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</si>
  <si>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</si>
  <si>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</si>
  <si>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</si>
  <si>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</si>
  <si>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</si>
  <si>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</si>
  <si>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</si>
  <si>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</si>
  <si>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</si>
  <si>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</si>
  <si>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</si>
  <si>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</si>
  <si>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</si>
  <si>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</si>
  <si>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</si>
  <si>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</si>
  <si>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</si>
  <si>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</si>
  <si>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</si>
  <si>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</si>
  <si>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</si>
  <si>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</si>
  <si>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</si>
  <si>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</si>
  <si>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</si>
  <si>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</si>
  <si>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</si>
  <si>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</si>
  <si>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</si>
  <si>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</si>
  <si>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</si>
  <si>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</si>
  <si>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</si>
  <si>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</si>
  <si>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</si>
  <si>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</si>
  <si>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</si>
  <si>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</si>
  <si>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</si>
  <si>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</si>
  <si>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</si>
  <si>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</si>
  <si>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</si>
  <si>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</si>
  <si>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</si>
  <si>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</si>
  <si>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</si>
  <si>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</si>
  <si>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</si>
  <si>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</si>
  <si>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</si>
  <si>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</si>
  <si>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</si>
  <si>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</si>
  <si>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</si>
  <si>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</si>
  <si>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</si>
  <si>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</si>
  <si>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</si>
  <si>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</si>
  <si>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</si>
  <si>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</si>
  <si>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</si>
  <si>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</si>
  <si>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</si>
  <si>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</si>
  <si>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</si>
  <si>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</si>
  <si>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</si>
  <si>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</si>
  <si>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</si>
  <si>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</si>
  <si>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</si>
  <si>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</si>
  <si>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</si>
  <si>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</si>
  <si>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</si>
  <si>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</si>
  <si>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</si>
  <si>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</si>
  <si>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</si>
  <si>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</si>
  <si>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</si>
  <si>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</si>
  <si>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</si>
  <si>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</si>
  <si>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</si>
  <si>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</si>
  <si>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</si>
  <si>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</si>
  <si>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</si>
  <si>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</si>
  <si>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</si>
  <si>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</si>
  <si>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</si>
  <si>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</si>
  <si>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</si>
  <si>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</si>
  <si>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</si>
  <si>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</si>
  <si>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</si>
  <si>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</si>
  <si>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</si>
  <si>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</si>
  <si>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</si>
  <si>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</si>
  <si>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</si>
  <si>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</si>
  <si>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</si>
  <si>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</si>
  <si>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</si>
  <si>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</si>
  <si>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</si>
  <si>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</si>
  <si>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</si>
  <si>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</si>
  <si>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</si>
  <si>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</si>
  <si>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</si>
  <si>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</si>
  <si>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</si>
  <si>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</si>
  <si>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</si>
  <si>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</si>
  <si>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</si>
  <si>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</si>
  <si>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</si>
  <si>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</si>
  <si>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</si>
  <si>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</si>
  <si>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</si>
  <si>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</si>
  <si>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</si>
  <si>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</si>
  <si>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</si>
  <si>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</si>
  <si>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</si>
  <si>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</si>
  <si>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</si>
  <si>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</si>
  <si>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</si>
  <si>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</si>
  <si>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</si>
  <si>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</si>
  <si>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</si>
  <si>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</si>
  <si>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</si>
  <si>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</si>
  <si>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</si>
  <si>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</si>
  <si>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</si>
  <si>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</si>
  <si>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</si>
  <si>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</si>
  <si>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</si>
  <si>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</si>
  <si>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</si>
  <si>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</si>
  <si>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</si>
  <si>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</si>
  <si>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</si>
  <si>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</si>
  <si>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</si>
  <si>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</si>
  <si>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</si>
  <si>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</si>
  <si>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</si>
  <si>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</si>
  <si>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</si>
  <si>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</si>
  <si>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</si>
  <si>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</si>
  <si>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</si>
  <si>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</si>
  <si>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</si>
  <si>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</si>
  <si>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</si>
  <si>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</si>
  <si>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</si>
  <si>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</si>
  <si>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</si>
  <si>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</si>
  <si>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</si>
  <si>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</si>
  <si>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</si>
  <si>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</si>
  <si>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</si>
  <si>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</si>
  <si>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</si>
  <si>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</si>
  <si>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</si>
  <si>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</si>
  <si>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</si>
  <si>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</si>
  <si>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</si>
  <si>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</si>
  <si>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</si>
  <si>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</si>
  <si>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</si>
  <si>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</si>
  <si>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</si>
  <si>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</si>
  <si>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</si>
  <si>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</si>
  <si>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</si>
  <si>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</si>
  <si>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</si>
  <si>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</si>
  <si>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</si>
  <si>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</si>
  <si>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</si>
  <si>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</si>
  <si>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</si>
  <si>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</si>
  <si>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</si>
  <si>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</si>
  <si>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</si>
  <si>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</si>
  <si>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</si>
  <si>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</si>
  <si>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</si>
  <si>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</si>
  <si>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</si>
  <si>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</si>
  <si>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</si>
  <si>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</si>
  <si>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</si>
  <si>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</si>
  <si>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</si>
  <si>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</si>
  <si>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</si>
  <si>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</si>
  <si>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</si>
  <si>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</si>
  <si>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</si>
  <si>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</si>
  <si>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</si>
  <si>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</si>
  <si>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</si>
  <si>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</si>
  <si>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</si>
  <si>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</si>
  <si>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</si>
  <si>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</si>
  <si>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</si>
  <si>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</si>
  <si>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</si>
  <si>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</si>
  <si>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</si>
  <si>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</si>
  <si>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</si>
  <si>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</si>
  <si>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</si>
  <si>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</si>
  <si>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</si>
  <si>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</si>
  <si>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</si>
  <si>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</si>
  <si>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</si>
  <si>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</si>
  <si>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</si>
  <si>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</si>
  <si>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</si>
  <si>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</si>
  <si>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</si>
  <si>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</si>
  <si>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</si>
  <si>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</si>
  <si>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</si>
  <si>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</si>
  <si>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</si>
  <si>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</si>
  <si>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</si>
  <si>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</si>
  <si>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</si>
  <si>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</si>
  <si>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</si>
  <si>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</si>
  <si>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</si>
  <si>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</si>
  <si>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</si>
  <si>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</si>
  <si>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</si>
  <si>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</si>
  <si>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</si>
  <si>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</si>
  <si>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</si>
  <si>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</si>
  <si>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</si>
  <si>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</si>
  <si>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</si>
  <si>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</si>
  <si>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</si>
  <si>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</si>
  <si>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</si>
  <si>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</si>
  <si>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</si>
  <si>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</si>
  <si>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</si>
  <si>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</si>
  <si>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</si>
  <si>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</si>
  <si>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</si>
  <si>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</si>
  <si>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</si>
  <si>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</si>
  <si>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</si>
  <si>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</si>
  <si>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</si>
  <si>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</si>
  <si>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</si>
  <si>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</si>
  <si>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</si>
  <si>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</si>
  <si>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</si>
  <si>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</si>
  <si>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</si>
  <si>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</si>
  <si>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</si>
  <si>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</si>
  <si>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</si>
  <si>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</si>
  <si>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</si>
  <si>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</si>
  <si>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</si>
  <si>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</si>
  <si>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</si>
  <si>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</si>
  <si>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</si>
  <si>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</si>
  <si>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</si>
  <si>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</si>
  <si>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</si>
  <si>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</si>
  <si>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</si>
  <si>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</si>
  <si>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</si>
  <si>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</si>
  <si>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</si>
  <si>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</si>
  <si>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</si>
  <si>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</si>
  <si>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</si>
  <si>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</si>
  <si>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</si>
  <si>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</si>
  <si>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</si>
  <si>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</si>
  <si>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</si>
  <si>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</si>
  <si>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</si>
  <si>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</si>
  <si>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</si>
  <si>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</si>
  <si>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</si>
  <si>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</si>
  <si>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</si>
  <si>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</si>
  <si>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</si>
  <si>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</si>
  <si>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</si>
  <si>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</si>
  <si>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</si>
  <si>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</si>
  <si>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</si>
  <si>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</si>
  <si>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</si>
  <si>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</si>
  <si>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</si>
  <si>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</si>
  <si>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</si>
  <si>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</si>
  <si>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</si>
  <si>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</si>
  <si>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</si>
  <si>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</si>
  <si>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</si>
  <si>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</si>
  <si>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</si>
  <si>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</si>
  <si>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</si>
  <si>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</si>
  <si>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</si>
  <si>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</si>
  <si>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</si>
  <si>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</si>
  <si>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</si>
  <si>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</si>
  <si>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</si>
  <si>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</si>
  <si>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</si>
  <si>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</si>
  <si>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</si>
  <si>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</si>
  <si>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</si>
  <si>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</si>
  <si>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</si>
  <si>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</si>
  <si>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</si>
  <si>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</si>
  <si>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</si>
  <si>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</si>
  <si>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</si>
  <si>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</si>
  <si>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</si>
  <si>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</si>
  <si>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</si>
  <si>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</si>
  <si>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</si>
  <si>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</si>
  <si>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</si>
  <si>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</si>
  <si>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</si>
  <si>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</si>
  <si>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</si>
  <si>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</si>
  <si>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</si>
  <si>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</si>
  <si>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</si>
  <si>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</si>
  <si>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</si>
  <si>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</si>
  <si>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</si>
  <si>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</si>
  <si>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</si>
  <si>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</si>
  <si>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</si>
  <si>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</si>
  <si>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</si>
  <si>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</si>
  <si>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</si>
  <si>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</si>
  <si>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</si>
  <si>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</si>
  <si>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</si>
  <si>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</si>
  <si>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</si>
  <si>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</si>
  <si>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</si>
  <si>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</si>
  <si>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</si>
  <si>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</si>
  <si>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</si>
  <si>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</si>
  <si>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</si>
  <si>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</si>
  <si>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</si>
  <si>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</si>
  <si>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</si>
  <si>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</si>
  <si>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</si>
  <si>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</si>
  <si>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</si>
  <si>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</si>
  <si>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</si>
  <si>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</si>
  <si>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</si>
  <si>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</si>
  <si>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</si>
  <si>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</si>
  <si>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</si>
  <si>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</si>
  <si>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</si>
  <si>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</si>
  <si>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</si>
  <si>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</si>
  <si>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</si>
  <si>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</si>
  <si>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</si>
  <si>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</si>
  <si>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</si>
  <si>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</si>
  <si>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</si>
  <si>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</si>
  <si>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</si>
  <si>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</si>
  <si>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</si>
  <si>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</si>
  <si>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</si>
  <si>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</si>
  <si>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</si>
  <si>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</si>
  <si>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</si>
  <si>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</si>
  <si>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</si>
  <si>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</si>
  <si>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</si>
  <si>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</si>
  <si>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</si>
  <si>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</si>
  <si>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</si>
  <si>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</si>
  <si>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</si>
  <si>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</si>
  <si>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</si>
  <si>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</si>
  <si>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</si>
  <si>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</si>
  <si>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</si>
  <si>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</si>
  <si>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</si>
  <si>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</si>
  <si>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</si>
  <si>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</si>
  <si>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</si>
  <si>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</si>
  <si>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</si>
  <si>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</si>
  <si>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</si>
  <si>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</si>
  <si>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</si>
  <si>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</si>
  <si>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</si>
  <si>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</si>
  <si>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</si>
  <si>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</si>
  <si>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</si>
  <si>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</si>
  <si>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</si>
  <si>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</si>
  <si>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</si>
  <si>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</si>
  <si>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</si>
  <si>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</si>
  <si>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</si>
  <si>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</si>
  <si>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</si>
  <si>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</si>
  <si>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</si>
  <si>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</si>
  <si>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</si>
  <si>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</si>
  <si>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</si>
  <si>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</si>
  <si>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</si>
  <si>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</si>
  <si>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</si>
  <si>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</si>
  <si>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</si>
  <si>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</si>
  <si>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</si>
  <si>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</si>
  <si>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</si>
  <si>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</si>
  <si>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</si>
  <si>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</si>
  <si>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</si>
  <si>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</si>
  <si>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</si>
  <si>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</si>
  <si>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</si>
  <si>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</si>
  <si>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</si>
  <si>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</si>
  <si>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</si>
  <si>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</si>
  <si>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</si>
  <si>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</si>
  <si>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</si>
  <si>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</si>
  <si>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</si>
  <si>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</si>
  <si>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</si>
  <si>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</si>
  <si>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</si>
  <si>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</si>
  <si>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</si>
  <si>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</si>
  <si>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</si>
  <si>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</si>
  <si>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</si>
  <si>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</si>
  <si>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</si>
  <si>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</si>
  <si>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</si>
  <si>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</si>
  <si>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</si>
  <si>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</si>
  <si>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</si>
  <si>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</si>
  <si>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</si>
  <si>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</si>
  <si>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</si>
  <si>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</si>
  <si>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</si>
  <si>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</si>
  <si>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</si>
  <si>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</si>
  <si>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</si>
  <si>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</si>
  <si>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</si>
  <si>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</si>
  <si>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</si>
  <si>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</si>
  <si>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</si>
  <si>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</si>
  <si>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</si>
  <si>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</si>
  <si>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</si>
  <si>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</si>
  <si>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</si>
  <si>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</si>
  <si>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</si>
  <si>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</si>
  <si>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</si>
  <si>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</si>
  <si>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</si>
  <si>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</si>
  <si>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</si>
  <si>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</si>
  <si>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</si>
  <si>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</si>
  <si>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</si>
  <si>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</si>
  <si>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</si>
  <si>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</si>
  <si>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</si>
  <si>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</si>
  <si>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</si>
  <si>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</si>
  <si>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</si>
  <si>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</si>
  <si>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</si>
  <si>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</si>
  <si>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</si>
  <si>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</si>
  <si>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</si>
  <si>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</si>
  <si>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</si>
  <si>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</si>
  <si>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</si>
  <si>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</si>
  <si>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</si>
  <si>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</si>
  <si>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</si>
  <si>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</si>
  <si>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</si>
  <si>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</si>
  <si>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</si>
  <si>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</si>
  <si>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</si>
  <si>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</si>
  <si>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</si>
  <si>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</si>
  <si>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</si>
  <si>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</si>
  <si>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</si>
  <si>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</si>
  <si>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</si>
  <si>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</si>
  <si>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</si>
  <si>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</si>
  <si>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</si>
  <si>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</si>
  <si>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</si>
  <si>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</si>
  <si>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</si>
  <si>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</si>
  <si>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</si>
  <si>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</si>
  <si>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</si>
  <si>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</si>
  <si>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</si>
  <si>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</si>
  <si>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</si>
  <si>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</si>
  <si>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</si>
  <si>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</si>
  <si>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</si>
  <si>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</si>
  <si>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</si>
  <si>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</si>
  <si>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</si>
  <si>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</si>
  <si>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</si>
  <si>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</si>
  <si>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</si>
  <si>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</si>
  <si>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</si>
  <si>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</si>
  <si>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</si>
  <si>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</si>
  <si>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</si>
  <si>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</si>
  <si>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</si>
  <si>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</si>
  <si>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</si>
  <si>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</si>
  <si>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</si>
  <si>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</si>
  <si>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</si>
  <si>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</si>
  <si>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</si>
  <si>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</si>
  <si>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</si>
  <si>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</si>
  <si>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</si>
  <si>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</si>
  <si>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</si>
  <si>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</si>
  <si>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</si>
  <si>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</si>
  <si>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</si>
  <si>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</si>
  <si>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</si>
  <si>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</si>
  <si>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</si>
  <si>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</si>
  <si>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</si>
  <si>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</si>
  <si>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</si>
  <si>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</si>
  <si>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</si>
  <si>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</si>
  <si>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</si>
  <si>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</si>
  <si>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</si>
  <si>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</si>
  <si>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</si>
  <si>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</si>
  <si>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</si>
  <si>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</si>
  <si>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</si>
  <si>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</si>
  <si>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</si>
  <si>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</si>
  <si>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</si>
  <si>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</si>
  <si>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</si>
  <si>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</si>
  <si>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</si>
  <si>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</si>
  <si>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</si>
  <si>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</si>
  <si>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</si>
  <si>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</si>
  <si>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</si>
  <si>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</si>
  <si>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</si>
  <si>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</si>
  <si>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</si>
  <si>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</si>
  <si>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</si>
  <si>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</si>
  <si>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</si>
  <si>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</si>
  <si>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</si>
  <si>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</si>
  <si>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</si>
  <si>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</si>
  <si>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</si>
  <si>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</si>
  <si>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</si>
  <si>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</si>
  <si>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</si>
  <si>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</si>
  <si>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</si>
  <si>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</si>
  <si>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</si>
  <si>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</si>
  <si>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</si>
  <si>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</si>
  <si>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</si>
  <si>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</si>
  <si>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</si>
  <si>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</si>
  <si>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</si>
  <si>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</si>
  <si>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</si>
  <si>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</si>
  <si>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</si>
  <si>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</si>
  <si>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</si>
  <si>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</si>
  <si>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</si>
  <si>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</si>
  <si>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</si>
  <si>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</si>
  <si>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</si>
  <si>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</si>
  <si>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</si>
  <si>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</si>
  <si>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</si>
  <si>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</si>
  <si>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</si>
  <si>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</si>
  <si>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</si>
  <si>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</si>
  <si>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</si>
  <si>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</si>
  <si>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</si>
  <si>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</si>
  <si>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</si>
  <si>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</si>
  <si>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</si>
  <si>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</si>
  <si>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</si>
  <si>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</si>
  <si>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</si>
  <si>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</si>
  <si>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</si>
  <si>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</si>
  <si>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</si>
  <si>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</si>
  <si>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</si>
  <si>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</si>
  <si>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</si>
  <si>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</si>
  <si>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</si>
  <si>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</si>
  <si>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</si>
  <si>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</si>
  <si>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</si>
  <si>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</si>
  <si>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</si>
  <si>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</si>
  <si>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</si>
  <si>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</si>
  <si>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</si>
  <si>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</si>
  <si>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</si>
  <si>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</si>
  <si>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</si>
  <si>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</si>
  <si>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</si>
  <si>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</si>
  <si>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</si>
  <si>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</si>
  <si>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</si>
  <si>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</si>
  <si>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</si>
  <si>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</si>
  <si>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</si>
  <si>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</si>
  <si>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</si>
  <si>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</si>
  <si>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</si>
  <si>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</si>
  <si>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</si>
  <si>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</si>
  <si>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</si>
  <si>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</si>
  <si>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</si>
  <si>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</si>
  <si>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</si>
  <si>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</si>
  <si>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</si>
  <si>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</si>
  <si>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</si>
  <si>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</si>
  <si>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</si>
  <si>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</si>
  <si>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</si>
  <si>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</si>
  <si>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</si>
  <si>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</si>
  <si>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</si>
  <si>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</si>
  <si>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</si>
  <si>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</si>
  <si>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</si>
  <si>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</si>
  <si>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</si>
  <si>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</si>
  <si>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</si>
  <si>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</si>
  <si>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</si>
  <si>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</si>
  <si>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</si>
  <si>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</si>
  <si>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</si>
  <si>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</si>
  <si>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</si>
  <si>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</si>
  <si>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</si>
  <si>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</si>
  <si>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</si>
  <si>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</si>
  <si>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</si>
  <si>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</si>
  <si>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</si>
  <si>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</si>
  <si>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</si>
  <si>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</si>
  <si>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</si>
  <si>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</si>
  <si>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</si>
  <si>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</si>
  <si>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</si>
  <si>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</si>
  <si>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</si>
  <si>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</si>
  <si>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</si>
  <si>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</si>
  <si>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</si>
  <si>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</si>
  <si>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</si>
  <si>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</si>
  <si>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</si>
  <si>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</si>
  <si>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</si>
  <si>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</si>
  <si>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</si>
  <si>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</si>
  <si>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</si>
  <si>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</si>
  <si>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</si>
  <si>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</si>
  <si>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</si>
  <si>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</si>
  <si>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</si>
  <si>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</si>
  <si>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</si>
  <si>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</si>
  <si>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</si>
  <si>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</si>
  <si>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</si>
  <si>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</si>
  <si>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</si>
  <si>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</si>
  <si>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</si>
  <si>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</si>
  <si>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</si>
  <si>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</si>
  <si>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</si>
  <si>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</si>
  <si>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</si>
  <si>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</si>
  <si>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</si>
  <si>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</si>
  <si>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</si>
  <si>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</si>
  <si>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</si>
  <si>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</si>
  <si>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</si>
  <si>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</si>
  <si>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</si>
  <si>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</si>
  <si>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</si>
  <si>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</si>
  <si>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</si>
  <si>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</si>
  <si>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</si>
  <si>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</si>
  <si>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</si>
  <si>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</si>
  <si>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</si>
  <si>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</si>
  <si>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</si>
  <si>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</si>
  <si>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</si>
  <si>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</si>
  <si>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</si>
  <si>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</si>
  <si>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</si>
  <si>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</si>
  <si>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</si>
  <si>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</si>
  <si>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</si>
  <si>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</si>
  <si>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</si>
  <si>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</si>
  <si>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</si>
  <si>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</si>
  <si>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</si>
  <si>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</si>
  <si>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</si>
  <si>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</si>
  <si>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</si>
  <si>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</si>
  <si>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</si>
  <si>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</si>
  <si>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</si>
  <si>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</si>
  <si>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</si>
  <si>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</si>
  <si>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</si>
  <si>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</si>
  <si>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</si>
  <si>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</si>
  <si>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</si>
  <si>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</si>
  <si>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</si>
  <si>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</si>
  <si>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</si>
  <si>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</si>
  <si>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</si>
  <si>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</si>
  <si>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</si>
  <si>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</si>
  <si>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</si>
  <si>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</si>
  <si>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</si>
  <si>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</si>
  <si>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</si>
  <si>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</si>
  <si>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</si>
  <si>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</si>
  <si>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</si>
  <si>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</si>
  <si>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</si>
  <si>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</si>
  <si>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</si>
  <si>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</si>
  <si>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</si>
  <si>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</si>
  <si>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</si>
  <si>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</si>
  <si>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</si>
  <si>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</si>
  <si>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</si>
  <si>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</si>
  <si>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</si>
  <si>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</si>
  <si>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</si>
  <si>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</si>
  <si>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</si>
  <si>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</si>
  <si>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</si>
  <si>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</si>
  <si>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</si>
  <si>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</si>
  <si>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</si>
  <si>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</si>
  <si>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</si>
  <si>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</si>
  <si>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</si>
  <si>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</si>
  <si>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</si>
  <si>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</si>
  <si>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</si>
  <si>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</si>
  <si>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</si>
  <si>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</si>
  <si>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</si>
  <si>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</si>
  <si>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</si>
  <si>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</si>
  <si>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</si>
  <si>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</si>
  <si>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</si>
  <si>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</si>
  <si>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</si>
  <si>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</si>
  <si>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</si>
  <si>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</si>
  <si>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</si>
  <si>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</si>
  <si>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</si>
  <si>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</si>
  <si>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</si>
  <si>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</si>
  <si>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</si>
  <si>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</si>
  <si>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</si>
  <si>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</si>
  <si>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</si>
  <si>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</si>
  <si>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</si>
  <si>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</si>
  <si>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</si>
  <si>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</si>
  <si>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</si>
  <si>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</si>
  <si>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</si>
  <si>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</si>
  <si>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</si>
  <si>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</si>
  <si>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</si>
  <si>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</si>
  <si>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</si>
  <si>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</si>
  <si>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</si>
  <si>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</si>
  <si>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</si>
  <si>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</si>
  <si>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</si>
  <si>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</si>
  <si>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</si>
  <si>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</si>
  <si>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</si>
  <si>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</si>
  <si>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</si>
  <si>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</si>
  <si>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</si>
  <si>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</si>
  <si>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</si>
  <si>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</si>
  <si>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</si>
  <si>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</si>
  <si>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</si>
  <si>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</si>
  <si>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</si>
  <si>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</si>
  <si>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</si>
  <si>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</si>
  <si>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</si>
  <si>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</si>
  <si>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</si>
  <si>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</si>
  <si>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</si>
  <si>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</si>
  <si>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</si>
  <si>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</si>
  <si>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</si>
  <si>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</si>
  <si>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</si>
  <si>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</si>
  <si>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</si>
  <si>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</si>
  <si>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</si>
  <si>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</si>
  <si>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</si>
  <si>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</si>
  <si>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</si>
  <si>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</si>
  <si>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</si>
  <si>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</si>
  <si>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</si>
  <si>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</si>
  <si>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</si>
  <si>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</si>
  <si>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</si>
  <si>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</si>
  <si>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</si>
  <si>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</si>
  <si>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</si>
  <si>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</si>
  <si>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</si>
  <si>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</si>
  <si>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</si>
  <si>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</si>
  <si>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</si>
  <si>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</si>
  <si>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</si>
  <si>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</si>
  <si>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</si>
  <si>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</si>
  <si>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</si>
  <si>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</si>
  <si>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</si>
  <si>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</si>
  <si>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</si>
  <si>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</si>
  <si>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</si>
  <si>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</si>
  <si>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</si>
  <si>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</si>
  <si>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</si>
  <si>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</si>
  <si>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</si>
  <si>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</si>
  <si>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</si>
  <si>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</si>
  <si>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</si>
  <si>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</si>
  <si>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</si>
  <si>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</si>
  <si>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</si>
  <si>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</si>
  <si>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</si>
  <si>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</si>
  <si>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</si>
  <si>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</si>
  <si>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</si>
  <si>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</si>
  <si>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</si>
  <si>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</si>
  <si>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</si>
  <si>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</si>
  <si>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</si>
  <si>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</si>
  <si>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</si>
  <si>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</si>
  <si>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</si>
  <si>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</si>
  <si>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</si>
  <si>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</si>
  <si>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</si>
  <si>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</si>
  <si>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</si>
  <si>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</si>
  <si>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</si>
  <si>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</si>
  <si>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</si>
  <si>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</si>
  <si>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</si>
  <si>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</si>
  <si>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</si>
  <si>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</si>
  <si>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</si>
  <si>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</si>
  <si>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</si>
  <si>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</si>
  <si>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</si>
  <si>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</si>
  <si>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</si>
  <si>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</si>
  <si>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</si>
  <si>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</si>
  <si>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</si>
  <si>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</si>
  <si>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</si>
  <si>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</si>
  <si>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</si>
  <si>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</si>
  <si>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</si>
  <si>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</si>
  <si>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</si>
  <si>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</si>
  <si>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</si>
  <si>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</si>
  <si>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</si>
  <si>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</si>
  <si>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</si>
  <si>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</si>
  <si>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</si>
  <si>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</si>
  <si>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</si>
  <si>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</si>
  <si>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</si>
  <si>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</si>
  <si>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</si>
  <si>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</si>
  <si>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</si>
  <si>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</si>
  <si>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</si>
  <si>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</si>
  <si>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</si>
  <si>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</si>
  <si>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</si>
  <si>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</si>
  <si>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</si>
  <si>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</si>
  <si>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</si>
  <si>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</si>
  <si>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</si>
  <si>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</si>
  <si>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</si>
  <si>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</si>
  <si>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</si>
  <si>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</si>
  <si>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</si>
  <si>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</si>
  <si>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</si>
  <si>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</si>
  <si>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</si>
  <si>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</si>
  <si>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</si>
  <si>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</si>
  <si>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</si>
  <si>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</si>
  <si>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</si>
  <si>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</si>
  <si>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</si>
  <si>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</si>
  <si>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</si>
  <si>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</si>
  <si>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</si>
  <si>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</si>
  <si>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</si>
  <si>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</si>
  <si>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</si>
  <si>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</si>
  <si>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</si>
  <si>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</si>
  <si>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</si>
  <si>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</si>
  <si>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</si>
  <si>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</si>
  <si>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</si>
  <si>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</si>
  <si>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</si>
  <si>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</si>
  <si>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</si>
  <si>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</si>
  <si>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</si>
  <si>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</si>
  <si>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</si>
  <si>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</si>
  <si>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</si>
  <si>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</si>
  <si>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</si>
  <si>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</si>
  <si>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</si>
  <si>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</si>
  <si>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</si>
  <si>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</si>
  <si>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</si>
  <si>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</si>
  <si>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</si>
  <si>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</si>
  <si>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</si>
  <si>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</si>
  <si>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</si>
  <si>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</si>
  <si>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</si>
  <si>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</si>
  <si>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</si>
  <si>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</si>
  <si>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</si>
  <si>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</si>
  <si>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</si>
  <si>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</si>
  <si>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</si>
  <si>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</si>
  <si>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</si>
  <si>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</si>
  <si>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</si>
  <si>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</si>
  <si>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</si>
  <si>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</si>
  <si>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</si>
  <si>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</si>
  <si>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</si>
  <si>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</si>
  <si>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</si>
  <si>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</si>
  <si>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</si>
  <si>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</si>
  <si>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</si>
  <si>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</si>
  <si>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</si>
  <si>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</si>
  <si>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</si>
  <si>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</si>
  <si>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</si>
  <si>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</si>
  <si>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</si>
  <si>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</si>
  <si>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</si>
  <si>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</si>
  <si>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</si>
  <si>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</si>
  <si>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</si>
  <si>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</si>
  <si>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</si>
  <si>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</si>
  <si>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</si>
  <si>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</si>
  <si>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</si>
  <si>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</si>
  <si>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</si>
  <si>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</si>
  <si>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</si>
  <si>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</si>
  <si>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</si>
  <si>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</si>
  <si>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</si>
  <si>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</si>
  <si>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</si>
  <si>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</si>
  <si>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</si>
  <si>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</si>
  <si>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</si>
  <si>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</si>
  <si>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</si>
  <si>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</si>
  <si>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</si>
  <si>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</si>
  <si>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</si>
  <si>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</si>
  <si>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</si>
  <si>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</si>
  <si>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</si>
  <si>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</si>
  <si>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</si>
  <si>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</si>
  <si>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</si>
  <si>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</si>
  <si>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</si>
  <si>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</si>
  <si>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</si>
  <si>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</si>
  <si>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</si>
  <si>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</si>
  <si>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</si>
  <si>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</si>
  <si>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</si>
  <si>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</si>
  <si>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</si>
  <si>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</si>
  <si>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</si>
  <si>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</si>
  <si>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</si>
  <si>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</si>
  <si>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</si>
  <si>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</si>
  <si>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</si>
  <si>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</si>
  <si>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</si>
  <si>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</si>
  <si>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</si>
  <si>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</si>
  <si>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</si>
  <si>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</si>
  <si>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</si>
  <si>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</si>
  <si>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</si>
  <si>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</si>
  <si>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</si>
  <si>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</si>
  <si>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</si>
  <si>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</si>
  <si>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</si>
  <si>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</si>
  <si>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</si>
  <si>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</si>
  <si>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</si>
  <si>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</si>
  <si>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</si>
  <si>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</si>
  <si>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</si>
  <si>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</si>
  <si>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</si>
  <si>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</si>
  <si>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</si>
  <si>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</si>
  <si>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</si>
  <si>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</si>
  <si>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</si>
  <si>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</si>
  <si>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</si>
  <si>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</si>
  <si>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</si>
  <si>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</si>
  <si>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</si>
  <si>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</si>
  <si>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</si>
  <si>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</si>
  <si>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</si>
  <si>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</si>
  <si>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</si>
  <si>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</si>
  <si>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</si>
  <si>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</si>
  <si>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</si>
  <si>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</si>
  <si>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</si>
  <si>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</si>
  <si>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</si>
  <si>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</si>
  <si>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</si>
  <si>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</si>
  <si>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</si>
  <si>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</si>
  <si>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</si>
  <si>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</si>
  <si>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</si>
  <si>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</si>
  <si>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</si>
  <si>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</si>
  <si>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</si>
  <si>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</si>
  <si>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</si>
  <si>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</si>
  <si>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</si>
  <si>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</si>
  <si>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</si>
  <si>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</si>
  <si>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</si>
  <si>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</si>
  <si>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</si>
  <si>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</si>
  <si>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</si>
  <si>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</si>
  <si>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</si>
  <si>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</si>
  <si>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</si>
  <si>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</si>
  <si>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</si>
  <si>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</si>
  <si>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</si>
  <si>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</si>
  <si>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</si>
  <si>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</si>
  <si>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</si>
  <si>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</si>
  <si>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</si>
  <si>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</si>
  <si>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</si>
  <si>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</si>
  <si>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</si>
  <si>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</si>
  <si>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</si>
  <si>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</si>
  <si>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</si>
  <si>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</si>
  <si>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</si>
  <si>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</si>
  <si>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</si>
  <si>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</si>
  <si>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</si>
  <si>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</si>
  <si>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</si>
  <si>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</si>
  <si>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</si>
  <si>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</si>
  <si>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</si>
  <si>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</si>
  <si>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</si>
  <si>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</si>
  <si>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</si>
  <si>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</si>
  <si>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</si>
  <si>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</si>
  <si>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</si>
  <si>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</si>
  <si>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</si>
  <si>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</si>
  <si>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</si>
  <si>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</si>
  <si>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</si>
  <si>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</si>
  <si>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</si>
  <si>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</si>
  <si>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</si>
  <si>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</si>
  <si>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</si>
  <si>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</si>
  <si>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</si>
  <si>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</si>
  <si>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</si>
  <si>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</si>
  <si>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</si>
  <si>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</si>
  <si>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</si>
  <si>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</si>
  <si>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</si>
  <si>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</si>
  <si>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</si>
  <si>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</si>
  <si>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</si>
  <si>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</si>
  <si>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</si>
  <si>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</si>
  <si>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</si>
  <si>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</si>
  <si>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</si>
  <si>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</si>
  <si>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</si>
  <si>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</si>
  <si>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</si>
  <si>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</si>
  <si>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</si>
  <si>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</si>
  <si>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</si>
  <si>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</si>
  <si>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</si>
  <si>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</si>
  <si>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</si>
  <si>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</si>
  <si>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</si>
  <si>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</si>
  <si>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</si>
  <si>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</si>
  <si>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</si>
  <si>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</si>
  <si>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</si>
  <si>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</si>
  <si>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</si>
  <si>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</si>
  <si>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</si>
  <si>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</si>
  <si>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</si>
  <si>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</si>
  <si>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</si>
  <si>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</si>
  <si>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</si>
  <si>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</si>
  <si>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</si>
  <si>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</si>
  <si>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</si>
  <si>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</si>
  <si>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</si>
  <si>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</si>
  <si>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</si>
  <si>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</si>
  <si>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</si>
  <si>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</si>
  <si>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</si>
  <si>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</si>
  <si>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</si>
  <si>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</si>
  <si>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</si>
  <si>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</si>
  <si>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</si>
  <si>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</si>
  <si>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</si>
  <si>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</si>
  <si>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</si>
  <si>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</si>
  <si>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</si>
  <si>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</si>
  <si>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</si>
  <si>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</si>
  <si>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</si>
  <si>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</si>
  <si>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</si>
  <si>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</si>
  <si>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</si>
  <si>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</si>
  <si>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</si>
  <si>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</si>
  <si>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</si>
  <si>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</si>
  <si>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</si>
  <si>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</si>
  <si>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</si>
  <si>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</si>
  <si>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</si>
  <si>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</si>
  <si>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</si>
  <si>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</si>
  <si>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</si>
  <si>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</si>
  <si>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</si>
  <si>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</si>
  <si>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</si>
  <si>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</si>
  <si>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</si>
  <si>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</si>
  <si>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</si>
  <si>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</si>
  <si>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</si>
  <si>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</si>
  <si>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</si>
  <si>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</si>
  <si>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</si>
  <si>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</si>
  <si>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</si>
  <si>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</si>
  <si>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</si>
  <si>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</si>
  <si>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</si>
  <si>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</si>
  <si>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</si>
  <si>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</si>
  <si>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</si>
  <si>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</si>
  <si>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</si>
  <si>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</si>
  <si>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</si>
  <si>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</si>
  <si>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</si>
  <si>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</si>
  <si>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</si>
  <si>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</si>
  <si>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</si>
  <si>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</si>
  <si>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</si>
  <si>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</si>
  <si>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</si>
  <si>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</si>
  <si>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</si>
  <si>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</si>
  <si>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</si>
  <si>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</si>
  <si>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</si>
  <si>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</si>
  <si>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</si>
  <si>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</si>
  <si>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</si>
  <si>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</si>
  <si>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</si>
  <si>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</si>
  <si>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</si>
  <si>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</si>
  <si>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</si>
  <si>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</si>
  <si>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</si>
  <si>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</si>
  <si>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</si>
  <si>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</si>
  <si>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</si>
  <si>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</si>
  <si>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</si>
  <si>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</si>
  <si>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</si>
  <si>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</si>
  <si>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</si>
  <si>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</si>
  <si>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</si>
  <si>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</si>
  <si>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</si>
  <si>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</si>
  <si>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</si>
  <si>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</si>
  <si>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</si>
  <si>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</si>
  <si>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</si>
  <si>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</si>
  <si>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</si>
  <si>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</si>
  <si>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</si>
  <si>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</si>
  <si>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</si>
  <si>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</si>
  <si>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</si>
  <si>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</si>
  <si>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</si>
  <si>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</si>
  <si>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</si>
  <si>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</si>
  <si>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</si>
  <si>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</si>
  <si>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</si>
  <si>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</si>
  <si>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</si>
  <si>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</si>
  <si>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</si>
  <si>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</si>
  <si>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</si>
  <si>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</si>
  <si>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</si>
  <si>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</si>
  <si>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</si>
  <si>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</si>
  <si>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</si>
  <si>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</si>
  <si>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</si>
  <si>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</si>
  <si>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</si>
  <si>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</si>
  <si>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</si>
  <si>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</si>
  <si>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</si>
  <si>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</si>
  <si>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</si>
  <si>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</si>
  <si>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</si>
  <si>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</si>
  <si>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</si>
  <si>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</si>
  <si>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</si>
  <si>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</si>
  <si>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</si>
  <si>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</si>
  <si>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</si>
  <si>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</si>
  <si>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</si>
  <si>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</si>
  <si>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</si>
  <si>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</si>
  <si>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</si>
  <si>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</si>
  <si>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</si>
  <si>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</si>
  <si>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</si>
  <si>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</si>
  <si>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</si>
  <si>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</si>
  <si>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</si>
  <si>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</si>
  <si>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</si>
  <si>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</si>
  <si>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</si>
  <si>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</si>
  <si>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</si>
  <si>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</si>
  <si>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</si>
  <si>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</si>
  <si>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</si>
  <si>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</si>
  <si>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</si>
  <si>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</si>
  <si>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</si>
  <si>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</si>
  <si>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</si>
  <si>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</si>
  <si>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</si>
  <si>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</si>
  <si>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</si>
  <si>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</si>
  <si>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</si>
  <si>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</si>
  <si>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</si>
  <si>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</si>
  <si>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</si>
  <si>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</si>
  <si>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</si>
  <si>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</si>
  <si>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</si>
  <si>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</si>
  <si>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</si>
  <si>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</si>
  <si>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</si>
  <si>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</si>
  <si>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</si>
  <si>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</si>
  <si>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</si>
  <si>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</si>
  <si>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</si>
  <si>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</si>
  <si>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</si>
  <si>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</si>
  <si>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</si>
  <si>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</si>
  <si>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</si>
  <si>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</si>
  <si>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</si>
  <si>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</si>
  <si>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</si>
  <si>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</si>
  <si>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</si>
  <si>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</si>
  <si>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</si>
  <si>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</si>
  <si>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</si>
  <si>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</si>
  <si>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</si>
  <si>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</si>
  <si>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</si>
  <si>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</si>
  <si>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</si>
  <si>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</si>
  <si>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</si>
  <si>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</si>
  <si>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</si>
  <si>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</si>
  <si>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</si>
  <si>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</si>
  <si>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</si>
  <si>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</si>
  <si>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</si>
  <si>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</si>
  <si>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</si>
  <si>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</si>
  <si>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</si>
  <si>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</si>
  <si>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</si>
  <si>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</si>
  <si>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</si>
  <si>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</si>
  <si>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</si>
  <si>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</si>
  <si>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</si>
  <si>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</si>
  <si>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</si>
  <si>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</si>
  <si>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</si>
  <si>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</si>
  <si>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</si>
  <si>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</si>
  <si>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</si>
  <si>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</si>
  <si>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</si>
  <si>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</si>
  <si>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</si>
  <si>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</si>
  <si>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</si>
  <si>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</si>
  <si>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</si>
  <si>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</si>
  <si>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</si>
  <si>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</si>
  <si>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</si>
  <si>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</si>
  <si>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</si>
  <si>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</si>
  <si>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</si>
  <si>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</si>
  <si>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</si>
  <si>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</si>
  <si>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</si>
  <si>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</si>
  <si>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</si>
  <si>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</si>
  <si>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</si>
  <si>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</si>
  <si>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</si>
  <si>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</si>
  <si>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</si>
  <si>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</si>
  <si>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</si>
  <si>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</si>
  <si>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</si>
  <si>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</si>
  <si>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</si>
  <si>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</si>
  <si>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</si>
  <si>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</si>
  <si>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</si>
  <si>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</si>
  <si>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</si>
  <si>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</si>
  <si>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</si>
  <si>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</si>
  <si>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</si>
  <si>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</si>
  <si>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</si>
  <si>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</si>
  <si>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</si>
  <si>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</si>
  <si>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</si>
  <si>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</si>
  <si>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</si>
  <si>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</si>
  <si>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</si>
  <si>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</si>
  <si>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</si>
  <si>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</si>
  <si>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</si>
  <si>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</si>
  <si>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</si>
  <si>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</si>
  <si>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</si>
  <si>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</si>
  <si>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</si>
  <si>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</si>
  <si>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</si>
  <si>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</si>
  <si>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</si>
  <si>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</si>
  <si>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</si>
  <si>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</si>
  <si>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</si>
  <si>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</si>
  <si>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</si>
  <si>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</si>
  <si>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</si>
  <si>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</si>
  <si>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</si>
  <si>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</si>
  <si>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</si>
  <si>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</si>
  <si>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</si>
  <si>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</si>
  <si>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</si>
  <si>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</si>
  <si>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</si>
  <si>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</si>
  <si>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</si>
  <si>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</si>
  <si>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</si>
  <si>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</si>
  <si>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</si>
  <si>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</si>
  <si>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</si>
  <si>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</si>
  <si>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</si>
  <si>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</si>
  <si>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</si>
  <si>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</si>
  <si>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</si>
  <si>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</si>
  <si>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</si>
  <si>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</si>
  <si>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</si>
  <si>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</si>
  <si>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</si>
  <si>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</si>
  <si>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</si>
  <si>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</si>
  <si>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</si>
  <si>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</si>
  <si>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</si>
  <si>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</si>
  <si>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</si>
  <si>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</si>
  <si>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</si>
  <si>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</si>
  <si>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</si>
  <si>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</si>
  <si>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</si>
  <si>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</si>
  <si>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</si>
  <si>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</si>
  <si>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</si>
  <si>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</si>
  <si>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</si>
  <si>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</si>
  <si>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</si>
  <si>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</si>
  <si>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</si>
  <si>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</si>
  <si>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</si>
  <si>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</si>
  <si>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</si>
  <si>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</si>
  <si>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</si>
  <si>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</si>
  <si>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</si>
  <si>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</si>
  <si>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</si>
  <si>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</si>
  <si>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</si>
  <si>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</si>
  <si>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</si>
  <si>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</si>
  <si>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</si>
  <si>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</si>
  <si>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</si>
  <si>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</si>
  <si>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</si>
  <si>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</si>
  <si>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</si>
  <si>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</si>
  <si>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</si>
  <si>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</si>
  <si>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</si>
  <si>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</si>
  <si>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</si>
  <si>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</si>
  <si>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</si>
  <si>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</si>
  <si>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</si>
  <si>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</si>
  <si>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</si>
  <si>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</si>
  <si>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</si>
  <si>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</si>
  <si>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</si>
  <si>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</si>
  <si>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</si>
  <si>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</si>
  <si>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</si>
  <si>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</si>
  <si>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</si>
  <si>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</si>
  <si>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</si>
  <si>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</si>
  <si>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</si>
  <si>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</si>
  <si>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</si>
  <si>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</si>
  <si>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</si>
  <si>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</si>
  <si>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</si>
  <si>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</si>
  <si>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</si>
  <si>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</si>
  <si>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</si>
  <si>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</si>
  <si>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</si>
  <si>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</si>
  <si>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</si>
  <si>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</si>
  <si>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</si>
  <si>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</si>
  <si>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</si>
  <si>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</si>
  <si>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</si>
  <si>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</si>
  <si>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</si>
  <si>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</si>
  <si>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</si>
  <si>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</si>
  <si>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</si>
  <si>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</si>
  <si>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</si>
  <si>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</si>
  <si>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</si>
  <si>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</si>
  <si>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</si>
  <si>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</si>
  <si>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</si>
  <si>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</si>
  <si>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</si>
  <si>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</si>
  <si>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</si>
  <si>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</si>
  <si>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</si>
  <si>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</si>
  <si>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</si>
  <si>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</si>
  <si>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</si>
  <si>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</si>
  <si>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</si>
  <si>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</si>
  <si>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</si>
  <si>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</si>
  <si>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</si>
  <si>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</si>
  <si>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</si>
  <si>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</si>
  <si>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</si>
  <si>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</si>
  <si>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</si>
  <si>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</si>
  <si>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</si>
  <si>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</si>
  <si>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</si>
  <si>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</si>
  <si>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</si>
  <si>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</si>
  <si>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</si>
  <si>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</si>
  <si>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</si>
  <si>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</si>
  <si>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</si>
  <si>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</si>
  <si>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</si>
  <si>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</si>
  <si>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</si>
  <si>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</si>
  <si>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</si>
  <si>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</si>
  <si>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</si>
  <si>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</si>
  <si>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</si>
  <si>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</si>
  <si>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</si>
  <si>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</si>
  <si>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</si>
  <si>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</si>
  <si>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</si>
  <si>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</si>
  <si>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</si>
  <si>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</si>
  <si>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</si>
  <si>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</si>
  <si>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</si>
  <si>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</si>
  <si>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</si>
  <si>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</si>
  <si>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</si>
  <si>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</si>
  <si>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</si>
  <si>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</si>
  <si>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</si>
  <si>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</si>
  <si>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</si>
  <si>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</si>
  <si>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</si>
  <si>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</si>
  <si>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</si>
  <si>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</si>
  <si>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</si>
  <si>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</si>
  <si>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</si>
  <si>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</si>
  <si>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</si>
  <si>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</si>
  <si>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</si>
  <si>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</si>
  <si>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</si>
  <si>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</si>
  <si>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</si>
  <si>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</si>
  <si>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</si>
  <si>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</si>
  <si>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</si>
  <si>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</si>
  <si>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</si>
  <si>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</si>
  <si>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</si>
  <si>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</si>
  <si>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</si>
  <si>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</si>
  <si>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</si>
  <si>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</si>
  <si>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</si>
  <si>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</si>
  <si>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</si>
  <si>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</si>
  <si>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</si>
  <si>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</si>
  <si>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</si>
  <si>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</si>
  <si>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</si>
  <si>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</si>
  <si>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</si>
  <si>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</si>
  <si>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</si>
  <si>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</si>
  <si>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</si>
  <si>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</si>
  <si>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</si>
  <si>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</si>
  <si>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</si>
  <si>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</si>
  <si>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</si>
  <si>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</si>
  <si>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</si>
  <si>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</si>
  <si>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</si>
  <si>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</si>
  <si>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</si>
  <si>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</si>
  <si>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</si>
  <si>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</si>
  <si>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</si>
  <si>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</si>
  <si>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</si>
  <si>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</si>
  <si>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</si>
  <si>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</si>
  <si>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</si>
  <si>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</si>
  <si>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</si>
  <si>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</si>
  <si>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</si>
  <si>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</si>
  <si>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</si>
  <si>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</si>
  <si>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</si>
  <si>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</si>
  <si>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</si>
  <si>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</si>
  <si>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</si>
  <si>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</si>
  <si>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</si>
  <si>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</si>
  <si>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</si>
  <si>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</si>
  <si>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</si>
  <si>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</si>
  <si>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</si>
  <si>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</si>
  <si>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</si>
  <si>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</si>
  <si>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</si>
  <si>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</si>
  <si>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</si>
  <si>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</si>
  <si>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</si>
  <si>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</si>
  <si>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</si>
  <si>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</si>
  <si>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</si>
  <si>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</si>
  <si>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</si>
  <si>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</si>
  <si>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</si>
  <si>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</si>
  <si>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</si>
  <si>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</si>
  <si>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</si>
  <si>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</si>
  <si>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</si>
  <si>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</si>
  <si>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</si>
  <si>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</si>
  <si>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</si>
  <si>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</si>
  <si>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</si>
  <si>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</si>
  <si>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</si>
  <si>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</si>
  <si>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</si>
  <si>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</si>
  <si>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</si>
  <si>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</si>
  <si>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</si>
  <si>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</si>
  <si>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</si>
  <si>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</si>
  <si>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</si>
  <si>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</si>
  <si>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</si>
  <si>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</si>
  <si>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</si>
  <si>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</si>
  <si>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</si>
  <si>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</si>
  <si>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</si>
  <si>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</si>
  <si>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</si>
  <si>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</si>
  <si>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</si>
  <si>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</si>
  <si>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</si>
  <si>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</si>
  <si>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</si>
  <si>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</si>
  <si>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</si>
  <si>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</si>
  <si>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</si>
  <si>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</si>
  <si>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</si>
  <si>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</si>
  <si>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</si>
  <si>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</si>
  <si>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</si>
  <si>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</si>
  <si>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</si>
  <si>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</si>
  <si>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</si>
  <si>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</si>
  <si>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</si>
  <si>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</si>
  <si>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</si>
  <si>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</si>
  <si>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</si>
  <si>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</si>
  <si>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</si>
  <si>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</si>
  <si>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</si>
  <si>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</si>
  <si>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</si>
  <si>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</si>
  <si>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</si>
  <si>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</si>
  <si>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</si>
  <si>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</si>
  <si>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</si>
  <si>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</si>
  <si>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</si>
  <si>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</si>
  <si>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</si>
  <si>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</si>
  <si>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</si>
  <si>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</si>
  <si>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</si>
  <si>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</si>
  <si>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</si>
  <si>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</si>
  <si>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</si>
  <si>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</si>
  <si>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</si>
  <si>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</si>
  <si>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</si>
  <si>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</si>
  <si>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</si>
  <si>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</si>
  <si>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</si>
  <si>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</si>
  <si>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</si>
  <si>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</si>
  <si>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</si>
  <si>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</si>
  <si>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</si>
  <si>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</si>
  <si>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</si>
  <si>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</si>
  <si>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</si>
  <si>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</si>
  <si>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</si>
  <si>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</si>
  <si>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</si>
  <si>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</si>
  <si>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</si>
  <si>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</si>
  <si>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</si>
  <si>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</si>
  <si>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</si>
  <si>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</si>
  <si>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</si>
  <si>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</si>
  <si>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</si>
  <si>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</si>
  <si>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</si>
  <si>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</si>
  <si>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</si>
  <si>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</si>
  <si>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</si>
  <si>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</si>
  <si>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</si>
  <si>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</si>
  <si>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</si>
  <si>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</si>
  <si>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</si>
  <si>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</si>
  <si>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</si>
  <si>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</si>
  <si>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</si>
  <si>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</si>
  <si>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</si>
  <si>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</si>
  <si>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</si>
  <si>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</si>
  <si>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</si>
  <si>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</si>
  <si>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</si>
  <si>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</si>
  <si>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</si>
  <si>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</si>
  <si>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</si>
  <si>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</si>
  <si>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</si>
  <si>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</si>
  <si>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</si>
  <si>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</si>
  <si>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</si>
  <si>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</si>
  <si>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</si>
  <si>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</si>
  <si>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</si>
  <si>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</si>
  <si>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</si>
  <si>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</si>
  <si>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</si>
  <si>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</si>
  <si>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</si>
  <si>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</si>
  <si>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</si>
  <si>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</si>
  <si>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</si>
  <si>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</si>
  <si>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</si>
  <si>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</si>
  <si>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</si>
  <si>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</si>
  <si>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</si>
  <si>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</si>
  <si>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</si>
  <si>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</si>
  <si>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</si>
  <si>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</si>
  <si>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</si>
  <si>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</si>
  <si>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</si>
  <si>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</si>
  <si>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</si>
  <si>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</si>
  <si>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</si>
  <si>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</si>
  <si>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</si>
  <si>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</si>
  <si>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</si>
  <si>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</si>
  <si>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</si>
  <si>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</si>
  <si>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</si>
  <si>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</si>
  <si>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</si>
  <si>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</si>
  <si>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</si>
  <si>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</si>
  <si>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</si>
  <si>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</si>
  <si>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</si>
  <si>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</si>
  <si>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</si>
  <si>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</si>
  <si>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</si>
  <si>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</si>
  <si>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</si>
  <si>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</si>
  <si>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</si>
  <si>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</si>
  <si>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</si>
  <si>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</si>
  <si>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</si>
  <si>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</si>
  <si>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</si>
  <si>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</si>
  <si>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</si>
  <si>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</si>
  <si>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</si>
  <si>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</si>
  <si>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</si>
  <si>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</si>
  <si>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</si>
  <si>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</si>
  <si>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</si>
  <si>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</si>
  <si>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</si>
  <si>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</si>
  <si>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</si>
  <si>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</si>
  <si>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</si>
  <si>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</si>
  <si>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</si>
  <si>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</si>
  <si>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</si>
  <si>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</si>
  <si>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</si>
  <si>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</si>
  <si>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</si>
  <si>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</si>
  <si>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</si>
  <si>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</si>
  <si>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</si>
  <si>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</si>
  <si>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</si>
  <si>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</si>
  <si>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</si>
  <si>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</si>
  <si>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</si>
  <si>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</si>
  <si>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</si>
  <si>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</si>
  <si>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</si>
  <si>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</si>
  <si>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</si>
  <si>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</si>
  <si>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</si>
  <si>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</si>
  <si>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</si>
  <si>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</si>
  <si>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</si>
  <si>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</si>
  <si>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</si>
  <si>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</si>
  <si>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</si>
  <si>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</si>
  <si>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</si>
  <si>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</si>
  <si>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</si>
  <si>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</si>
  <si>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</si>
  <si>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</si>
  <si>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</si>
  <si>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</si>
  <si>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</si>
  <si>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</si>
  <si>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</si>
  <si>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</si>
  <si>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</si>
  <si>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</si>
  <si>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</si>
  <si>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</si>
  <si>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</si>
  <si>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</si>
  <si>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</si>
  <si>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</si>
  <si>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</si>
  <si>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</si>
  <si>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</si>
  <si>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</si>
  <si>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</si>
  <si>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</si>
  <si>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</si>
  <si>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</si>
  <si>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</si>
  <si>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</si>
  <si>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</si>
  <si>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</si>
  <si>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</si>
  <si>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</si>
  <si>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</si>
  <si>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</si>
  <si>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</si>
  <si>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</si>
  <si>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</si>
  <si>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</si>
  <si>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</si>
  <si>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</si>
  <si>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</si>
  <si>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</si>
  <si>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</si>
  <si>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</si>
  <si>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</si>
  <si>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</si>
  <si>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</si>
  <si>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</si>
  <si>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</si>
  <si>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</si>
  <si>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</si>
  <si>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</si>
  <si>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</si>
  <si>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</si>
  <si>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</si>
  <si>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</si>
  <si>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</si>
  <si>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</si>
  <si>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</si>
  <si>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</si>
  <si>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</si>
  <si>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</si>
  <si>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</si>
  <si>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</si>
  <si>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</si>
  <si>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</si>
  <si>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</si>
  <si>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</si>
  <si>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</si>
  <si>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</si>
  <si>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</si>
  <si>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</si>
  <si>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</si>
  <si>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</si>
  <si>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</si>
  <si>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</si>
  <si>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</si>
  <si>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</si>
  <si>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</si>
  <si>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</si>
  <si>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</si>
  <si>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</si>
  <si>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</si>
  <si>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</si>
  <si>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</si>
  <si>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</si>
  <si>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</si>
  <si>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</si>
  <si>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</si>
  <si>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</si>
  <si>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</si>
  <si>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</si>
  <si>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</si>
  <si>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</si>
  <si>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</si>
  <si>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</si>
  <si>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</si>
  <si>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</si>
  <si>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</si>
  <si>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</si>
  <si>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</si>
  <si>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</si>
  <si>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</si>
  <si>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</si>
  <si>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</si>
  <si>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</si>
  <si>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</si>
  <si>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</si>
  <si>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</si>
  <si>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</si>
  <si>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</si>
  <si>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</si>
  <si>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</si>
  <si>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</si>
  <si>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</si>
  <si>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</si>
  <si>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</si>
  <si>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</si>
  <si>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</si>
  <si>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</si>
  <si>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</si>
  <si>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</si>
  <si>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</si>
  <si>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</si>
  <si>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</si>
  <si>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</si>
  <si>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</si>
  <si>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</si>
  <si>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</si>
  <si>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</si>
  <si>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</si>
  <si>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</si>
  <si>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</si>
  <si>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</si>
  <si>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</si>
  <si>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</si>
  <si>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</si>
  <si>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</si>
  <si>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</si>
  <si>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</si>
  <si>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</si>
  <si>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</si>
  <si>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</si>
  <si>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</si>
  <si>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</si>
  <si>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</si>
  <si>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</si>
  <si>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</si>
  <si>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</si>
  <si>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</si>
  <si>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</si>
  <si>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</si>
  <si>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</si>
  <si>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</si>
  <si>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</si>
  <si>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</si>
  <si>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</si>
  <si>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</si>
  <si>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</si>
  <si>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</si>
  <si>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</si>
  <si>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</si>
  <si>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</si>
  <si>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</si>
  <si>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</si>
  <si>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</si>
  <si>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</si>
  <si>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</si>
  <si>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</si>
  <si>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</si>
  <si>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</si>
  <si>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</si>
  <si>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</si>
  <si>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</si>
  <si>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</si>
  <si>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</si>
  <si>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</si>
  <si>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</si>
  <si>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</si>
  <si>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</si>
  <si>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</si>
  <si>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</si>
  <si>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</si>
  <si>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</si>
  <si>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</si>
  <si>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</si>
  <si>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</si>
  <si>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</si>
  <si>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</si>
  <si>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</si>
  <si>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</si>
  <si>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</si>
  <si>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</si>
  <si>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</si>
  <si>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</si>
  <si>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</si>
  <si>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</si>
  <si>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</si>
  <si>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</si>
  <si>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</si>
  <si>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</si>
  <si>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</si>
  <si>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</si>
  <si>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</si>
  <si>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</si>
  <si>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</si>
  <si>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</si>
  <si>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</si>
  <si>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</si>
  <si>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</si>
  <si>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</si>
  <si>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</si>
  <si>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</si>
  <si>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</si>
  <si>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</si>
  <si>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</si>
  <si>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</si>
  <si>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</si>
  <si>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</si>
  <si>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</si>
  <si>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</si>
  <si>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</si>
  <si>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</si>
  <si>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</si>
  <si>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</si>
  <si>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</si>
  <si>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</si>
  <si>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</si>
  <si>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</si>
  <si>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</si>
  <si>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</si>
  <si>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</si>
  <si>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</si>
  <si>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</si>
  <si>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</si>
  <si>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</si>
  <si>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</si>
  <si>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</si>
  <si>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</si>
  <si>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</si>
  <si>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</si>
  <si>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</si>
  <si>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</si>
  <si>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</si>
  <si>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</si>
  <si>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</si>
  <si>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</si>
  <si>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</si>
  <si>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</si>
  <si>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</si>
  <si>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</si>
  <si>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</si>
  <si>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</si>
  <si>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</si>
  <si>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</si>
  <si>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</si>
  <si>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</si>
  <si>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</si>
  <si>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</si>
  <si>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</si>
  <si>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</si>
  <si>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</si>
  <si>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</si>
  <si>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</si>
  <si>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</si>
  <si>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</si>
  <si>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</si>
  <si>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</si>
  <si>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</si>
  <si>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</si>
  <si>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</si>
  <si>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</si>
  <si>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</si>
  <si>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</si>
  <si>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</si>
  <si>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</si>
  <si>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</si>
  <si>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</si>
  <si>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</si>
  <si>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</si>
  <si>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</si>
  <si>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</si>
  <si>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</si>
  <si>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</si>
  <si>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</si>
  <si>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</si>
  <si>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</si>
  <si>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</si>
  <si>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</si>
  <si>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</si>
  <si>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</si>
  <si>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</si>
  <si>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</si>
  <si>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</si>
  <si>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</si>
  <si>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</si>
  <si>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</si>
  <si>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</si>
  <si>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</si>
  <si>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</si>
  <si>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</si>
  <si>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</si>
  <si>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</si>
  <si>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</si>
  <si>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</si>
  <si>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</si>
  <si>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</si>
  <si>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</si>
  <si>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</si>
  <si>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</si>
  <si>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</si>
  <si>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</si>
  <si>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</si>
  <si>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</si>
  <si>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</si>
  <si>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</si>
  <si>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</si>
  <si>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</si>
  <si>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</si>
  <si>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</si>
  <si>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</si>
  <si>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</si>
  <si>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</si>
  <si>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</si>
  <si>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</si>
  <si>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</si>
  <si>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</si>
  <si>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</si>
  <si>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</si>
  <si>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</si>
  <si>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</si>
  <si>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</si>
  <si>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</si>
  <si>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</si>
  <si>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</si>
  <si>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</si>
  <si>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</si>
  <si>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</si>
  <si>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</si>
  <si>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</si>
  <si>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</si>
  <si>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</si>
  <si>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</si>
  <si>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</si>
  <si>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</si>
  <si>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</si>
  <si>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</si>
  <si>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</si>
  <si>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</si>
  <si>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</si>
  <si>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</si>
  <si>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</si>
  <si>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</si>
  <si>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</si>
  <si>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</si>
  <si>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</si>
  <si>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</si>
  <si>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</si>
  <si>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</si>
  <si>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</si>
  <si>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</si>
  <si>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</si>
  <si>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</si>
  <si>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</si>
  <si>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</si>
  <si>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</si>
  <si>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</si>
  <si>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</si>
  <si>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</si>
  <si>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</si>
  <si>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</si>
  <si>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</si>
  <si>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</si>
  <si>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</si>
  <si>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</si>
  <si>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</si>
  <si>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</si>
  <si>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</si>
  <si>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</si>
  <si>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</si>
  <si>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</si>
  <si>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</si>
  <si>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</si>
  <si>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</si>
  <si>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</si>
  <si>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</si>
  <si>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</si>
  <si>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</si>
  <si>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</si>
  <si>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</si>
  <si>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</si>
  <si>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</si>
  <si>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</si>
  <si>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</si>
  <si>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</si>
  <si>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</si>
  <si>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</si>
  <si>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</si>
  <si>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</si>
  <si>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</si>
  <si>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</si>
  <si>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</si>
  <si>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</si>
  <si>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</si>
  <si>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</si>
  <si>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</si>
  <si>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</si>
  <si>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</si>
  <si>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</si>
  <si>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</si>
  <si>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</si>
  <si>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</si>
  <si>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</si>
  <si>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</si>
  <si>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</si>
  <si>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</si>
  <si>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</si>
  <si>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</si>
  <si>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</si>
  <si>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</si>
  <si>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</si>
  <si>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</si>
  <si>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</si>
  <si>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</si>
  <si>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</si>
  <si>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</si>
  <si>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</si>
  <si>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</si>
  <si>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</si>
  <si>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</si>
  <si>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</si>
  <si>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</si>
  <si>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</si>
  <si>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</si>
  <si>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</si>
  <si>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</si>
  <si>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</si>
  <si>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</si>
  <si>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</si>
  <si>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</si>
  <si>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</si>
  <si>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</si>
  <si>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</si>
  <si>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</si>
  <si>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</si>
  <si>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</si>
  <si>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</si>
  <si>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</si>
  <si>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</si>
  <si>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</si>
  <si>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</si>
  <si>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</si>
  <si>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</si>
  <si>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</si>
  <si>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</si>
  <si>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</si>
  <si>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</si>
  <si>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</si>
  <si>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</si>
  <si>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</si>
  <si>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</si>
  <si>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</si>
  <si>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</si>
  <si>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</si>
  <si>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</si>
  <si>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</si>
  <si>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</si>
  <si>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</si>
  <si>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</si>
  <si>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</si>
  <si>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</si>
  <si>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</si>
  <si>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</si>
  <si>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</si>
  <si>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</si>
  <si>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</si>
  <si>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</si>
  <si>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</si>
  <si>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</si>
  <si>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</si>
  <si>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</si>
  <si>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</si>
  <si>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</si>
  <si>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</si>
  <si>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</si>
  <si>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</si>
  <si>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</si>
  <si>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</si>
  <si>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</si>
  <si>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</si>
  <si>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</si>
  <si>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</si>
  <si>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</si>
  <si>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</si>
  <si>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</si>
  <si>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</si>
  <si>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</si>
  <si>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</si>
  <si>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</si>
  <si>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</si>
  <si>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</si>
  <si>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</si>
  <si>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</si>
  <si>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</si>
  <si>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</si>
  <si>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</si>
  <si>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</si>
  <si>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</si>
  <si>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</si>
  <si>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</si>
  <si>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</si>
  <si>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</si>
  <si>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</si>
  <si>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</si>
  <si>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</si>
  <si>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</si>
  <si>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</si>
  <si>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</si>
  <si>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</si>
  <si>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</si>
  <si>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</si>
  <si>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</si>
  <si>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</si>
  <si>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</si>
  <si>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</si>
  <si>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</si>
  <si>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</si>
  <si>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</si>
  <si>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</si>
  <si>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</si>
  <si>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</si>
  <si>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</si>
  <si>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</si>
  <si>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</si>
  <si>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</si>
  <si>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</si>
  <si>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</si>
  <si>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</si>
  <si>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</si>
  <si>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</si>
  <si>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</si>
  <si>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</si>
  <si>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</si>
  <si>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</si>
  <si>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</si>
  <si>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</si>
  <si>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</si>
  <si>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</si>
  <si>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</si>
  <si>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</si>
  <si>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</si>
  <si>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</si>
  <si>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</si>
  <si>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</si>
  <si>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</si>
  <si>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</si>
  <si>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</si>
  <si>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</si>
  <si>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</si>
  <si>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</si>
  <si>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</si>
  <si>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</si>
  <si>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</si>
  <si>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</si>
  <si>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</si>
  <si>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</si>
  <si>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</si>
  <si>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</si>
  <si>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</si>
  <si>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</si>
  <si>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</si>
  <si>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</si>
  <si>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</si>
  <si>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</si>
  <si>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</si>
  <si>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</si>
  <si>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</si>
  <si>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</si>
  <si>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</si>
  <si>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</si>
  <si>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</si>
  <si>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</si>
  <si>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</si>
  <si>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</si>
  <si>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</si>
  <si>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</si>
  <si>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</si>
  <si>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</si>
  <si>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</si>
  <si>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</si>
  <si>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</si>
  <si>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</si>
  <si>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</si>
  <si>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</si>
  <si>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</si>
  <si>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</si>
  <si>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</si>
  <si>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</si>
  <si>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</si>
  <si>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</si>
  <si>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</si>
  <si>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</si>
  <si>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</si>
  <si>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</si>
  <si>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</si>
  <si>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</si>
  <si>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</si>
  <si>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</si>
  <si>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</si>
  <si>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</si>
  <si>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</si>
  <si>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</si>
  <si>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</si>
  <si>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</si>
  <si>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</si>
  <si>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</si>
  <si>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</si>
  <si>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</si>
  <si>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</si>
  <si>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</si>
  <si>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</si>
  <si>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</si>
  <si>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</si>
  <si>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</si>
  <si>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</si>
  <si>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</si>
  <si>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</si>
  <si>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</si>
  <si>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</si>
  <si>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</si>
  <si>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</si>
  <si>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</si>
  <si>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</si>
  <si>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</si>
  <si>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</si>
  <si>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</si>
  <si>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</si>
  <si>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</si>
  <si>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</si>
  <si>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</si>
  <si>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</si>
  <si>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</si>
  <si>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</si>
  <si>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</si>
  <si>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</si>
  <si>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</si>
  <si>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</si>
  <si>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</si>
  <si>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</si>
  <si>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</si>
  <si>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</si>
  <si>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</si>
  <si>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</si>
  <si>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</si>
  <si>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</si>
  <si>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</si>
  <si>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</si>
  <si>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</si>
  <si>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</si>
  <si>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</si>
  <si>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</si>
  <si>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</si>
  <si>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</si>
  <si>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</si>
  <si>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</si>
  <si>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</si>
  <si>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</si>
  <si>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</si>
  <si>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</si>
  <si>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</si>
  <si>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</si>
  <si>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</si>
  <si>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</si>
  <si>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</si>
  <si>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</si>
  <si>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</si>
  <si>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</si>
  <si>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</si>
  <si>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</si>
  <si>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</si>
  <si>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</si>
  <si>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</si>
  <si>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</si>
  <si>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</si>
  <si>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</si>
  <si>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</si>
  <si>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</si>
  <si>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</si>
  <si>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</si>
  <si>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</si>
  <si>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</si>
  <si>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</si>
  <si>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</si>
  <si>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</si>
  <si>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</si>
  <si>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</si>
  <si>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</si>
  <si>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</si>
  <si>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</si>
  <si>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</si>
  <si>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</si>
  <si>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</si>
  <si>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</si>
  <si>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</si>
  <si>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</si>
  <si>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</si>
  <si>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</si>
  <si>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</si>
  <si>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</si>
  <si>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</si>
  <si>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</si>
  <si>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</si>
  <si>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</si>
  <si>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</si>
  <si>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</si>
  <si>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</si>
  <si>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</si>
  <si>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</si>
  <si>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</si>
  <si>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</si>
  <si>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</si>
  <si>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</si>
  <si>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</si>
  <si>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</si>
  <si>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</si>
  <si>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</si>
  <si>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</si>
  <si>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</si>
  <si>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</si>
  <si>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</si>
  <si>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</si>
  <si>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</si>
  <si>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</si>
  <si>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</si>
  <si>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</si>
  <si>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</si>
  <si>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</si>
  <si>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</si>
  <si>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</si>
  <si>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</si>
  <si>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</si>
  <si>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</si>
  <si>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</si>
  <si>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</si>
  <si>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</si>
  <si>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</si>
  <si>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</si>
  <si>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</si>
  <si>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</si>
  <si>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</si>
  <si>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</si>
  <si>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</si>
  <si>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</si>
  <si>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</si>
  <si>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</si>
  <si>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</si>
  <si>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</si>
  <si>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</si>
  <si>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</si>
  <si>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</si>
  <si>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</si>
  <si>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</si>
  <si>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</si>
  <si>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</si>
  <si>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</si>
  <si>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</si>
  <si>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</si>
  <si>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</si>
  <si>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</si>
  <si>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</si>
  <si>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</si>
  <si>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</si>
  <si>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</si>
  <si>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</si>
  <si>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</si>
  <si>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</si>
  <si>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</si>
  <si>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</si>
  <si>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</si>
  <si>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</si>
  <si>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</si>
  <si>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</si>
  <si>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</si>
  <si>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</si>
  <si>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</si>
  <si>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</si>
  <si>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</si>
  <si>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</si>
  <si>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</si>
  <si>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</si>
  <si>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</si>
  <si>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</si>
  <si>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</si>
  <si>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</si>
  <si>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</si>
  <si>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</si>
  <si>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</si>
  <si>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</si>
  <si>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</si>
  <si>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</si>
  <si>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</si>
  <si>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</si>
  <si>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</si>
  <si>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</si>
  <si>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</si>
  <si>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</si>
  <si>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</si>
  <si>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</si>
  <si>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</si>
  <si>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</si>
  <si>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</si>
  <si>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</si>
  <si>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</si>
  <si>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</si>
  <si>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</si>
  <si>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</si>
  <si>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</si>
  <si>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</si>
  <si>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</si>
  <si>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</si>
  <si>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</si>
  <si>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</si>
  <si>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</si>
  <si>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</si>
  <si>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</si>
  <si>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</si>
  <si>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</si>
  <si>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</si>
  <si>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</si>
  <si>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</si>
  <si>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</si>
  <si>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</si>
  <si>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</si>
  <si>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</si>
  <si>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</si>
  <si>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</si>
  <si>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</si>
  <si>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</si>
  <si>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</si>
  <si>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</si>
  <si>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</si>
  <si>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</si>
  <si>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</si>
  <si>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</si>
  <si>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</si>
  <si>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</si>
  <si>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</si>
  <si>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</si>
  <si>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</si>
  <si>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</si>
  <si>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</si>
  <si>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</si>
  <si>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</si>
  <si>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</si>
  <si>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</si>
  <si>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</si>
  <si>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</si>
  <si>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</si>
  <si>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</si>
  <si>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</si>
  <si>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</si>
  <si>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</si>
  <si>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</si>
  <si>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</si>
  <si>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</si>
  <si>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</si>
  <si>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</si>
  <si>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</si>
  <si>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</si>
  <si>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</si>
  <si>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</si>
  <si>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</si>
  <si>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</si>
  <si>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</si>
  <si>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</si>
  <si>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</si>
  <si>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</si>
  <si>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</si>
  <si>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</si>
  <si>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</si>
  <si>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</si>
  <si>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</si>
  <si>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</si>
  <si>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</si>
  <si>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</si>
  <si>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</si>
  <si>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</si>
  <si>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</si>
  <si>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</si>
  <si>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</si>
  <si>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</si>
  <si>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</si>
  <si>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</si>
  <si>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</si>
  <si>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</si>
  <si>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</si>
  <si>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</si>
  <si>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</si>
  <si>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</si>
  <si>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</si>
  <si>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</si>
  <si>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</si>
  <si>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</si>
  <si>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</si>
  <si>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</si>
  <si>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</si>
  <si>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</si>
  <si>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</si>
  <si>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</si>
  <si>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</si>
  <si>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</si>
  <si>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</si>
  <si>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</si>
  <si>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</si>
  <si>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</si>
  <si>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</si>
  <si>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</si>
  <si>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</si>
  <si>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</si>
  <si>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</si>
  <si>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</si>
  <si>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</si>
  <si>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</si>
  <si>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</si>
  <si>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</si>
  <si>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</si>
  <si>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</si>
  <si>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</si>
  <si>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</si>
  <si>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</si>
  <si>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</si>
  <si>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</si>
  <si>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</si>
  <si>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</si>
  <si>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</si>
  <si>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</si>
  <si>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</si>
  <si>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</si>
  <si>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</si>
  <si>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</si>
  <si>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</si>
  <si>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</si>
  <si>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</si>
  <si>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</si>
  <si>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</si>
  <si>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</si>
  <si>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</si>
  <si>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</si>
  <si>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</si>
  <si>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</si>
  <si>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</si>
  <si>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</si>
  <si>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</si>
  <si>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</si>
  <si>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</si>
  <si>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</si>
  <si>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</si>
  <si>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</si>
  <si>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</si>
  <si>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</si>
  <si>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</si>
  <si>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</si>
  <si>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</si>
  <si>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</si>
  <si>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</si>
  <si>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</si>
  <si>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</si>
  <si>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</si>
  <si>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</si>
  <si>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</si>
  <si>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</si>
  <si>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</si>
  <si>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</si>
  <si>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</si>
  <si>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</si>
  <si>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</si>
  <si>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</si>
  <si>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</si>
  <si>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</si>
  <si>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</si>
  <si>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</si>
  <si>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</si>
  <si>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</si>
  <si>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</si>
  <si>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</si>
  <si>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</si>
  <si>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</si>
  <si>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</si>
  <si>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</si>
  <si>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</si>
  <si>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</si>
  <si>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</si>
  <si>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</si>
  <si>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</si>
  <si>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</si>
  <si>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</si>
  <si>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</si>
  <si>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</si>
  <si>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</si>
  <si>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</si>
  <si>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</si>
  <si>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</si>
  <si>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</si>
  <si>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</si>
  <si>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</si>
  <si>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</si>
  <si>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</si>
  <si>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</si>
  <si>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</si>
  <si>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</si>
  <si>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</si>
  <si>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</si>
  <si>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</si>
  <si>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</si>
  <si>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</si>
  <si>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</si>
  <si>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</si>
  <si>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</si>
  <si>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</si>
  <si>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</si>
  <si>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</si>
  <si>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</si>
  <si>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</si>
  <si>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</si>
  <si>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</si>
  <si>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</si>
  <si>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</si>
  <si>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</si>
  <si>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</si>
  <si>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</si>
  <si>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</si>
  <si>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</si>
  <si>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</si>
  <si>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</si>
  <si>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</si>
  <si>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</si>
  <si>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</si>
  <si>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</si>
  <si>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</si>
  <si>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</si>
  <si>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</si>
  <si>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</si>
  <si>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</si>
  <si>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</si>
  <si>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</si>
  <si>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</si>
  <si>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</si>
  <si>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</si>
  <si>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</si>
  <si>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</si>
  <si>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</si>
  <si>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</si>
  <si>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</si>
  <si>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</si>
  <si>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</si>
  <si>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</si>
  <si>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</si>
  <si>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</si>
  <si>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</si>
  <si>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</si>
  <si>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</si>
  <si>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</si>
  <si>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</si>
  <si>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</si>
  <si>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</si>
  <si>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</si>
  <si>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</si>
  <si>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</si>
  <si>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</si>
  <si>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</si>
  <si>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</si>
  <si>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</si>
  <si>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</si>
  <si>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</si>
  <si>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</si>
  <si>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</si>
  <si>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</si>
  <si>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</si>
  <si>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</si>
  <si>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</si>
  <si>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</si>
  <si>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</si>
  <si>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</si>
  <si>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</si>
  <si>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</si>
  <si>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</si>
  <si>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</si>
  <si>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</si>
  <si>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</si>
  <si>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</si>
  <si>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</si>
  <si>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</si>
  <si>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</si>
  <si>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</si>
  <si>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</si>
  <si>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</si>
  <si>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</si>
  <si>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</si>
  <si>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</si>
  <si>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</si>
  <si>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</si>
  <si>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</si>
  <si>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</si>
  <si>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</si>
  <si>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</si>
  <si>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</si>
  <si>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</si>
  <si>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</si>
  <si>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</si>
  <si>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</si>
  <si>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</si>
  <si>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</si>
  <si>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</si>
  <si>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</si>
  <si>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</si>
  <si>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</si>
  <si>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</si>
  <si>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</si>
  <si>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</si>
  <si>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</si>
  <si>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</si>
  <si>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</si>
  <si>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</si>
  <si>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</si>
  <si>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</si>
  <si>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</si>
  <si>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</si>
  <si>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</si>
  <si>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</si>
  <si>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</si>
  <si>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</si>
  <si>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</si>
  <si>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</si>
  <si>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</si>
  <si>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</si>
  <si>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</si>
  <si>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</si>
  <si>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</si>
  <si>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</si>
  <si>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</si>
  <si>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</si>
  <si>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</si>
  <si>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</si>
  <si>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</si>
  <si>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</si>
  <si>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</si>
  <si>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</si>
  <si>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</si>
  <si>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</si>
  <si>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</si>
  <si>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</si>
  <si>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</si>
  <si>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</si>
  <si>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</si>
  <si>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</si>
  <si>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</si>
  <si>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</si>
  <si>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</si>
  <si>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</si>
  <si>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</si>
  <si>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</si>
  <si>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</si>
  <si>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</si>
  <si>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</si>
  <si>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</si>
  <si>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</si>
  <si>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</si>
  <si>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</si>
  <si>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</si>
  <si>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</si>
  <si>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</si>
  <si>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</si>
  <si>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</si>
  <si>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</si>
  <si>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</si>
  <si>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</si>
  <si>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</si>
  <si>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</si>
  <si>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</si>
  <si>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</si>
  <si>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</si>
  <si>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</si>
  <si>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</si>
  <si>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</si>
  <si>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</si>
  <si>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</si>
  <si>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</si>
  <si>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</si>
  <si>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</si>
  <si>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</si>
  <si>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</si>
  <si>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</si>
  <si>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</si>
  <si>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</si>
  <si>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</si>
  <si>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</si>
  <si>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</si>
  <si>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</si>
  <si>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</si>
  <si>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</si>
  <si>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</si>
  <si>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</si>
  <si>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</si>
  <si>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</si>
  <si>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</si>
  <si>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</si>
  <si>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</si>
  <si>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</si>
  <si>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</si>
  <si>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</si>
  <si>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</si>
  <si>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</si>
  <si>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</si>
  <si>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</si>
  <si>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</si>
  <si>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</si>
  <si>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</si>
  <si>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</si>
  <si>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</si>
  <si>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</si>
  <si>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</si>
  <si>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</si>
  <si>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</si>
  <si>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</si>
  <si>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</si>
  <si>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</si>
  <si>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</si>
  <si>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</si>
  <si>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</si>
  <si>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</si>
  <si>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</si>
  <si>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</si>
  <si>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</si>
  <si>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</si>
  <si>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</si>
  <si>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</si>
  <si>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</si>
  <si>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</si>
  <si>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</si>
  <si>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</si>
  <si>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</si>
  <si>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</si>
  <si>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</si>
  <si>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</si>
  <si>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</si>
  <si>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</si>
  <si>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</si>
  <si>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</si>
  <si>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</si>
  <si>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</si>
  <si>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</si>
  <si>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</si>
  <si>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</si>
  <si>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</si>
  <si>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</si>
  <si>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</si>
  <si>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</si>
  <si>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</si>
  <si>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</si>
  <si>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</si>
  <si>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</si>
  <si>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</si>
  <si>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</si>
  <si>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</si>
  <si>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</si>
  <si>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</si>
  <si>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</si>
  <si>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</si>
  <si>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</si>
  <si>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</si>
  <si>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</si>
  <si>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</si>
  <si>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</si>
  <si>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</si>
  <si>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</si>
  <si>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</si>
  <si>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</si>
  <si>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</si>
  <si>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</si>
  <si>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</si>
  <si>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</si>
  <si>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</si>
  <si>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</si>
  <si>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</si>
  <si>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</si>
  <si>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</si>
  <si>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</si>
  <si>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</si>
  <si>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</si>
  <si>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</si>
  <si>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</si>
  <si>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</si>
  <si>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</si>
  <si>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</si>
  <si>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</si>
  <si>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</si>
  <si>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</si>
  <si>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</si>
  <si>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</si>
  <si>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</si>
  <si>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</si>
  <si>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</si>
  <si>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</si>
  <si>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</si>
  <si>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</si>
  <si>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</si>
  <si>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</si>
  <si>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</si>
  <si>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</si>
  <si>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</si>
  <si>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</si>
  <si>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</si>
  <si>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</si>
  <si>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</si>
  <si>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</si>
  <si>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</si>
  <si>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</si>
  <si>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</si>
  <si>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</si>
  <si>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</si>
  <si>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</si>
  <si>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</si>
  <si>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</si>
  <si>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</si>
  <si>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</si>
  <si>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</si>
  <si>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</si>
  <si>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</si>
  <si>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</si>
  <si>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</si>
  <si>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</si>
  <si>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</si>
  <si>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</si>
  <si>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</si>
  <si>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</si>
  <si>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</si>
  <si>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</si>
  <si>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</si>
  <si>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</si>
  <si>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</si>
  <si>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</si>
  <si>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</si>
  <si>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</si>
  <si>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</si>
  <si>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</si>
  <si>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</si>
  <si>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</si>
  <si>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</si>
  <si>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</si>
  <si>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</si>
  <si>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</si>
  <si>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</si>
  <si>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</si>
  <si>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</si>
  <si>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</si>
  <si>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</si>
  <si>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</si>
  <si>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</si>
  <si>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</si>
  <si>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</si>
  <si>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</si>
  <si>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</si>
  <si>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</si>
  <si>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</si>
  <si>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</si>
  <si>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</si>
  <si>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</si>
  <si>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</si>
  <si>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</si>
  <si>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</si>
  <si>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</si>
  <si>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</si>
  <si>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</si>
  <si>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</si>
  <si>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</si>
  <si>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</si>
  <si>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</si>
  <si>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</si>
  <si>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</si>
  <si>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</si>
  <si>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</si>
  <si>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</si>
  <si>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</si>
  <si>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</si>
  <si>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</si>
  <si>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</si>
  <si>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</si>
  <si>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</si>
  <si>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</si>
  <si>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</si>
  <si>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</si>
  <si>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</si>
  <si>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</si>
  <si>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</si>
  <si>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</si>
  <si>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</si>
  <si>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</si>
  <si>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</si>
  <si>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</si>
  <si>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</si>
  <si>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</si>
  <si>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</si>
  <si>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</si>
  <si>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</si>
  <si>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</si>
  <si>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</si>
  <si>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</si>
  <si>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</si>
  <si>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</si>
  <si>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</si>
  <si>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</si>
  <si>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</si>
  <si>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</si>
  <si>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</si>
  <si>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</si>
  <si>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</si>
  <si>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</si>
  <si>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</si>
  <si>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</si>
  <si>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</si>
  <si>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</si>
  <si>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</si>
  <si>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</si>
  <si>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</si>
  <si>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</si>
  <si>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</si>
  <si>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</si>
  <si>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</si>
  <si>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</si>
  <si>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</si>
  <si>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</si>
  <si>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</si>
  <si>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</si>
  <si>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</si>
  <si>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</si>
  <si>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</si>
  <si>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</si>
  <si>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</si>
  <si>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</si>
  <si>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</si>
  <si>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</si>
  <si>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</si>
  <si>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</si>
  <si>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</si>
  <si>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</si>
  <si>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</si>
  <si>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</si>
  <si>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</si>
  <si>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</si>
  <si>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</si>
  <si>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</si>
  <si>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</si>
  <si>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</si>
  <si>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</si>
  <si>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</si>
  <si>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</si>
  <si>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</si>
  <si>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</si>
  <si>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</si>
  <si>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</si>
  <si>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</si>
  <si>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</si>
  <si>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</si>
  <si>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</si>
  <si>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</si>
  <si>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</si>
  <si>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</si>
  <si>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</si>
  <si>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</si>
  <si>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</si>
  <si>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</si>
  <si>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</si>
  <si>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</si>
  <si>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</si>
  <si>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</si>
  <si>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</si>
  <si>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</si>
  <si>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</si>
  <si>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</si>
  <si>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</si>
  <si>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</si>
  <si>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</si>
  <si>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</si>
  <si>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</si>
  <si>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</si>
  <si>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</si>
  <si>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</si>
  <si>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</si>
  <si>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</si>
  <si>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</si>
  <si>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</si>
  <si>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</si>
  <si>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</si>
  <si>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</si>
  <si>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</si>
  <si>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</si>
  <si>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</si>
  <si>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</si>
  <si>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</si>
  <si>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</si>
  <si>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</si>
  <si>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</si>
  <si>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</si>
  <si>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</si>
  <si>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</si>
  <si>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</si>
  <si>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</si>
  <si>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</si>
  <si>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</si>
  <si>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</si>
  <si>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</si>
  <si>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</si>
  <si>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</si>
  <si>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</si>
  <si>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</si>
  <si>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</si>
  <si>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</si>
  <si>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</si>
  <si>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</si>
  <si>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</si>
  <si>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</si>
  <si>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</si>
  <si>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</si>
  <si>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</si>
  <si>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</si>
  <si>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</si>
  <si>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</si>
  <si>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</si>
  <si>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</si>
  <si>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</si>
  <si>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</si>
  <si>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</si>
  <si>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</si>
  <si>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</si>
  <si>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</si>
  <si>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</si>
  <si>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</si>
  <si>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</si>
  <si>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</si>
  <si>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</si>
  <si>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</si>
  <si>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</si>
  <si>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</si>
  <si>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</si>
  <si>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</si>
  <si>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</si>
  <si>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</si>
  <si>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</si>
  <si>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</si>
  <si>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</si>
  <si>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</si>
  <si>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</si>
  <si>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</si>
  <si>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</si>
  <si>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</si>
  <si>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</si>
  <si>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</si>
  <si>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</si>
  <si>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</si>
  <si>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</si>
  <si>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</si>
  <si>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</si>
  <si>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</si>
  <si>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</si>
  <si>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</si>
  <si>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</si>
  <si>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</si>
  <si>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</si>
  <si>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</si>
  <si>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</si>
  <si>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</si>
  <si>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</si>
  <si>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</si>
  <si>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</si>
  <si>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</si>
  <si>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</si>
  <si>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</si>
  <si>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</si>
  <si>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</si>
  <si>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</si>
  <si>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</si>
  <si>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</si>
  <si>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</si>
  <si>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</si>
  <si>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</si>
  <si>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</si>
  <si>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</si>
  <si>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</si>
  <si>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</si>
  <si>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</si>
  <si>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</si>
  <si>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</si>
  <si>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</si>
  <si>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</si>
  <si>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</si>
  <si>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</si>
  <si>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</si>
  <si>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</si>
  <si>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</si>
  <si>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</si>
  <si>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</si>
  <si>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</si>
  <si>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</si>
  <si>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</si>
  <si>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</si>
  <si>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</si>
  <si>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</si>
  <si>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</si>
  <si>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</si>
  <si>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</si>
  <si>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</si>
  <si>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</si>
  <si>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</si>
  <si>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</si>
  <si>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</si>
  <si>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</si>
  <si>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</si>
  <si>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</si>
  <si>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</si>
  <si>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</si>
  <si>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</si>
  <si>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</si>
  <si>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</si>
  <si>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</si>
  <si>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</si>
  <si>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</si>
  <si>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</si>
  <si>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</si>
  <si>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</si>
  <si>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</si>
  <si>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</si>
  <si>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</si>
  <si>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</si>
  <si>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</si>
  <si>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</si>
  <si>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</si>
  <si>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</si>
  <si>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</si>
  <si>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</si>
  <si>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</si>
  <si>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</si>
  <si>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</si>
  <si>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</si>
  <si>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</si>
  <si>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</si>
  <si>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</si>
  <si>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</si>
  <si>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</si>
  <si>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</si>
  <si>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</si>
  <si>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</si>
  <si>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</si>
  <si>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</si>
  <si>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</si>
  <si>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</si>
  <si>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</si>
  <si>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</si>
  <si>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</si>
  <si>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</si>
  <si>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</si>
  <si>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</si>
  <si>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</si>
  <si>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</si>
  <si>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</si>
  <si>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</si>
  <si>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</si>
  <si>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</si>
  <si>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</si>
  <si>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</si>
  <si>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</si>
  <si>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</si>
  <si>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</si>
  <si>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</si>
  <si>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</si>
  <si>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</si>
  <si>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</si>
  <si>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</si>
  <si>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</si>
  <si>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</si>
  <si>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</si>
  <si>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</si>
  <si>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</si>
  <si>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</si>
  <si>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</si>
  <si>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</si>
  <si>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</si>
  <si>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</si>
  <si>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</si>
  <si>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</si>
  <si>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</si>
  <si>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</si>
  <si>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</si>
  <si>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</si>
  <si>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</si>
  <si>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</si>
  <si>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</si>
  <si>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</si>
  <si>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</si>
  <si>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</si>
  <si>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</si>
  <si>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</si>
  <si>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</si>
  <si>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</si>
  <si>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</si>
  <si>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</si>
  <si>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</si>
  <si>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</si>
  <si>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</si>
  <si>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</si>
  <si>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</si>
  <si>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</si>
  <si>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</si>
  <si>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</si>
  <si>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</si>
  <si>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</si>
  <si>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</si>
  <si>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</si>
  <si>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</si>
  <si>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</si>
  <si>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</si>
  <si>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</si>
  <si>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</si>
  <si>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</si>
  <si>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</si>
  <si>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</si>
  <si>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</si>
  <si>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</si>
  <si>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</si>
  <si>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</si>
  <si>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</si>
  <si>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</si>
  <si>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</si>
  <si>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</si>
  <si>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</si>
  <si>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</si>
  <si>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</si>
  <si>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</si>
  <si>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</si>
  <si>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</si>
  <si>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</si>
  <si>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</si>
  <si>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</si>
  <si>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</si>
  <si>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</si>
  <si>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</si>
  <si>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</si>
  <si>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</si>
  <si>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</si>
  <si>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</si>
  <si>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</si>
  <si>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</si>
  <si>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</si>
  <si>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</si>
  <si>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</si>
  <si>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</si>
  <si>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</si>
  <si>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</si>
  <si>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</si>
  <si>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</si>
  <si>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</si>
  <si>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</si>
  <si>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</si>
  <si>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</si>
  <si>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</si>
  <si>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</si>
  <si>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</si>
  <si>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</si>
  <si>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</si>
  <si>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</si>
  <si>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</si>
  <si>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</si>
  <si>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</si>
  <si>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</si>
  <si>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</si>
  <si>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</si>
  <si>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</si>
  <si>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</si>
  <si>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</si>
  <si>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</si>
  <si>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</si>
  <si>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</si>
  <si>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</si>
  <si>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</si>
  <si>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</si>
  <si>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</si>
  <si>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</si>
  <si>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</si>
  <si>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</si>
  <si>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</si>
  <si>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</si>
  <si>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</si>
  <si>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</si>
  <si>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</si>
  <si>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</si>
  <si>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</si>
  <si>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</si>
  <si>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</si>
  <si>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</si>
  <si>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</si>
  <si>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</si>
  <si>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</si>
  <si>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</si>
  <si>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</si>
  <si>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</si>
  <si>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</si>
  <si>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</si>
  <si>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</si>
  <si>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</si>
  <si>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</si>
  <si>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</si>
  <si>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</si>
  <si>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</si>
  <si>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</si>
  <si>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</si>
  <si>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</si>
  <si>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</si>
  <si>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</si>
  <si>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</si>
  <si>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</si>
  <si>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</si>
  <si>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</si>
  <si>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</si>
  <si>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</si>
  <si>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</si>
  <si>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</si>
  <si>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</si>
  <si>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</si>
  <si>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</si>
  <si>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</si>
  <si>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</si>
  <si>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</si>
  <si>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</si>
  <si>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</si>
  <si>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</si>
  <si>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</si>
  <si>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</si>
  <si>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</si>
  <si>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</si>
  <si>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</si>
  <si>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</si>
  <si>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</si>
  <si>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</si>
  <si>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</si>
  <si>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</si>
  <si>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</si>
  <si>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</si>
  <si>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</si>
  <si>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</si>
  <si>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</si>
  <si>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</si>
  <si>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</si>
  <si>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</si>
  <si>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</si>
  <si>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</si>
  <si>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</si>
  <si>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</si>
  <si>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</si>
  <si>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</si>
  <si>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</si>
  <si>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</si>
  <si>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</si>
  <si>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</si>
  <si>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</si>
  <si>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</si>
  <si>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</si>
  <si>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</si>
  <si>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</si>
  <si>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</si>
  <si>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</si>
  <si>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</si>
  <si>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</si>
  <si>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</si>
  <si>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</si>
  <si>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</si>
  <si>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</si>
  <si>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</si>
  <si>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</si>
  <si>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</si>
  <si>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</si>
  <si>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</si>
  <si>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</si>
  <si>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</si>
  <si>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</si>
  <si>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</si>
  <si>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</si>
  <si>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</si>
  <si>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</si>
  <si>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</si>
  <si>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</si>
  <si>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</si>
  <si>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</si>
  <si>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</si>
  <si>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</si>
  <si>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</si>
  <si>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</si>
  <si>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</si>
  <si>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</si>
  <si>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</si>
  <si>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</si>
  <si>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</si>
  <si>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</si>
  <si>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</si>
  <si>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</si>
  <si>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</si>
  <si>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</si>
  <si>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</si>
  <si>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</si>
  <si>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</si>
  <si>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</si>
  <si>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</si>
  <si>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</si>
  <si>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</si>
  <si>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</si>
  <si>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</si>
  <si>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</si>
  <si>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</si>
  <si>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</si>
  <si>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</si>
  <si>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</si>
  <si>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</si>
  <si>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</si>
  <si>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</si>
  <si>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</si>
  <si>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</si>
  <si>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</si>
  <si>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</si>
  <si>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</si>
  <si>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</si>
  <si>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</si>
  <si>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</si>
  <si>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</si>
  <si>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</si>
  <si>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</si>
  <si>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</si>
  <si>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</si>
  <si>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</si>
  <si>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</si>
  <si>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</si>
  <si>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</si>
  <si>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</si>
  <si>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</si>
  <si>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</si>
  <si>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</si>
  <si>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</si>
  <si>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</si>
  <si>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</si>
  <si>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</si>
  <si>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</si>
  <si>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</si>
  <si>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</si>
  <si>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</si>
  <si>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</si>
  <si>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</si>
  <si>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</si>
  <si>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</si>
  <si>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</si>
  <si>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</si>
  <si>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</si>
  <si>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</si>
  <si>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</si>
  <si>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</si>
  <si>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</si>
  <si>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</si>
  <si>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</si>
  <si>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</si>
  <si>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</si>
  <si>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</si>
  <si>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</si>
  <si>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</si>
  <si>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</si>
  <si>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</si>
  <si>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</si>
  <si>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</si>
  <si>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</si>
  <si>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</si>
  <si>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</si>
  <si>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</si>
  <si>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</si>
  <si>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</si>
  <si>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</si>
  <si>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</si>
  <si>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</si>
  <si>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</si>
  <si>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</si>
  <si>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</si>
  <si>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</si>
  <si>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</si>
  <si>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</si>
  <si>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</si>
  <si>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</si>
  <si>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</si>
  <si>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</si>
  <si>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</si>
  <si>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</si>
  <si>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</si>
  <si>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</si>
  <si>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</si>
  <si>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</si>
  <si>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</si>
  <si>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</si>
  <si>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</si>
  <si>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</si>
  <si>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</si>
  <si>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</si>
  <si>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</si>
  <si>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</si>
  <si>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</si>
  <si>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</si>
  <si>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</si>
  <si>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</si>
  <si>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</si>
  <si>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</si>
  <si>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</si>
  <si>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</si>
  <si>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</si>
  <si>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</si>
  <si>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</si>
  <si>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</si>
  <si>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</si>
  <si>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</si>
  <si>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</si>
  <si>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</si>
  <si>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</si>
  <si>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</si>
  <si>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</si>
  <si>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</si>
  <si>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</si>
  <si>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</si>
  <si>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</si>
  <si>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</si>
  <si>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</si>
  <si>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</si>
  <si>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</si>
  <si>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</si>
  <si>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</si>
  <si>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</si>
  <si>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</si>
  <si>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</si>
  <si>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</si>
  <si>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</si>
  <si>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</si>
  <si>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</si>
  <si>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</si>
  <si>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</si>
  <si>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</si>
  <si>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</si>
  <si>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</si>
  <si>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</si>
  <si>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</si>
  <si>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</si>
  <si>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</si>
  <si>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</si>
  <si>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</si>
  <si>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</si>
  <si>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</si>
  <si>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</si>
  <si>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</si>
  <si>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</si>
  <si>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</si>
  <si>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</si>
  <si>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</si>
  <si>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</si>
  <si>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</si>
  <si>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</si>
  <si>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</si>
  <si>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</si>
  <si>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</si>
  <si>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</si>
  <si>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</si>
  <si>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</si>
  <si>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</si>
  <si>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</si>
  <si>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</si>
  <si>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</si>
  <si>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</si>
  <si>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</si>
  <si>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</si>
  <si>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</si>
  <si>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</si>
  <si>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</si>
  <si>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</si>
  <si>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</si>
  <si>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</si>
  <si>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</si>
  <si>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</si>
  <si>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</si>
  <si>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</si>
  <si>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</si>
  <si>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</si>
  <si>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</si>
  <si>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</si>
  <si>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</si>
  <si>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</si>
  <si>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</si>
  <si>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</si>
  <si>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</si>
  <si>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</si>
  <si>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</si>
  <si>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</si>
  <si>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</si>
  <si>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</si>
  <si>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</si>
  <si>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</si>
  <si>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</si>
  <si>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</si>
  <si>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</si>
  <si>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</si>
  <si>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</si>
  <si>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</si>
  <si>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</si>
  <si>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</si>
  <si>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</si>
  <si>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</si>
  <si>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</si>
  <si>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</si>
  <si>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</si>
  <si>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</si>
  <si>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</si>
  <si>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</si>
  <si>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</si>
  <si>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</si>
  <si>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</si>
  <si>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</si>
  <si>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</si>
  <si>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</si>
  <si>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</si>
  <si>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</si>
  <si>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</si>
  <si>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</si>
  <si>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</si>
  <si>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</si>
  <si>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</si>
  <si>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</si>
  <si>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</si>
  <si>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</si>
  <si>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</si>
  <si>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</si>
  <si>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</si>
  <si>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</si>
  <si>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</si>
  <si>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</si>
  <si>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</si>
  <si>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</si>
  <si>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</si>
  <si>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</si>
  <si>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</si>
  <si>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</si>
  <si>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</si>
  <si>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</si>
  <si>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</si>
  <si>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</si>
  <si>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</si>
  <si>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</si>
  <si>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</si>
  <si>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</si>
  <si>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</si>
  <si>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</si>
  <si>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</si>
  <si>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</si>
  <si>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</si>
  <si>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</si>
  <si>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</si>
  <si>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</si>
  <si>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</si>
  <si>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</si>
  <si>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</si>
  <si>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</si>
  <si>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</si>
  <si>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</si>
  <si>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</si>
  <si>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</si>
  <si>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</si>
  <si>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</si>
  <si>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</si>
  <si>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</si>
  <si>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</si>
  <si>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</si>
  <si>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</si>
  <si>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</si>
  <si>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</si>
  <si>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</si>
  <si>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</si>
  <si>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</si>
  <si>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</si>
  <si>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</si>
  <si>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</si>
  <si>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</si>
  <si>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</si>
  <si>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</si>
  <si>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</si>
  <si>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</si>
  <si>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</si>
  <si>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</si>
  <si>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</si>
  <si>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</si>
  <si>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</si>
  <si>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</si>
  <si>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</si>
  <si>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</si>
  <si>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</si>
  <si>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</si>
  <si>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</si>
  <si>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</si>
  <si>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</si>
  <si>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</si>
  <si>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</si>
  <si>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</si>
  <si>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</si>
  <si>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</si>
  <si>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</si>
  <si>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</si>
  <si>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</si>
  <si>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</si>
  <si>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</si>
  <si>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</si>
  <si>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</si>
  <si>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</si>
  <si>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</si>
  <si>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</si>
  <si>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</si>
  <si>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</si>
  <si>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</si>
  <si>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</si>
  <si>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</si>
  <si>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</si>
  <si>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</si>
  <si>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</si>
  <si>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</si>
  <si>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</si>
  <si>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</si>
  <si>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</si>
  <si>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</si>
  <si>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</si>
  <si>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</si>
  <si>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</si>
  <si>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</si>
  <si>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</si>
  <si>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</si>
  <si>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</si>
  <si>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</si>
  <si>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</si>
  <si>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</si>
  <si>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</si>
  <si>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</si>
  <si>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</si>
  <si>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</si>
  <si>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</si>
  <si>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</si>
  <si>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</si>
  <si>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</si>
  <si>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</si>
  <si>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</si>
  <si>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</si>
  <si>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</si>
  <si>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</si>
  <si>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</si>
  <si>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</si>
  <si>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</si>
  <si>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</si>
  <si>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</si>
  <si>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</si>
  <si>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</si>
  <si>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</si>
  <si>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</si>
  <si>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</si>
  <si>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</si>
  <si>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</si>
  <si>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</si>
  <si>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</si>
  <si>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</si>
  <si>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</si>
  <si>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</si>
  <si>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</si>
  <si>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</si>
  <si>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</si>
  <si>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</si>
  <si>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</si>
  <si>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</si>
  <si>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</si>
  <si>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</si>
  <si>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</si>
  <si>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</si>
  <si>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</si>
  <si>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</si>
  <si>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</si>
  <si>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</si>
  <si>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</si>
  <si>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</si>
  <si>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</si>
  <si>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</si>
  <si>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</si>
  <si>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</si>
  <si>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</si>
  <si>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</si>
  <si>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</si>
  <si>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</si>
  <si>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</si>
  <si>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</si>
  <si>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</si>
  <si>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</si>
  <si>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</si>
  <si>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</si>
  <si>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</si>
  <si>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</si>
  <si>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</si>
  <si>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</si>
  <si>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</si>
  <si>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</si>
  <si>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</si>
  <si>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</si>
  <si>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</si>
  <si>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</si>
  <si>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</si>
  <si>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</si>
  <si>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</si>
  <si>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</si>
  <si>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</si>
  <si>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</si>
  <si>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</si>
  <si>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</si>
  <si>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</si>
  <si>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</si>
  <si>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</si>
  <si>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</si>
  <si>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</si>
  <si>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</si>
  <si>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</si>
  <si>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</si>
  <si>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</si>
  <si>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</si>
  <si>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</si>
  <si>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</si>
  <si>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</si>
  <si>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</si>
  <si>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</si>
  <si>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</si>
  <si>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</si>
  <si>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</si>
  <si>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</si>
  <si>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</si>
  <si>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</si>
  <si>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</si>
  <si>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</si>
  <si>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</si>
  <si>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</si>
  <si>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</si>
  <si>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</si>
  <si>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</si>
  <si>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</si>
  <si>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</si>
  <si>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</si>
  <si>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</si>
  <si>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</si>
  <si>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</si>
  <si>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</si>
  <si>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</si>
  <si>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</si>
  <si>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</si>
  <si>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</si>
  <si>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</si>
  <si>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</si>
  <si>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</si>
  <si>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</si>
  <si>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</si>
  <si>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</si>
  <si>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</si>
  <si>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</si>
  <si>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</si>
  <si>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</si>
  <si>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</si>
  <si>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</si>
  <si>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</si>
  <si>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</si>
  <si>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</si>
  <si>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</si>
  <si>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</si>
  <si>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</si>
  <si>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</si>
  <si>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</si>
  <si>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</si>
  <si>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</si>
  <si>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</si>
  <si>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</si>
  <si>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</si>
  <si>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</si>
  <si>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</si>
  <si>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</si>
  <si>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</si>
  <si>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</si>
  <si>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</si>
  <si>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</si>
  <si>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</si>
  <si>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</si>
  <si>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</si>
  <si>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</si>
  <si>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</si>
  <si>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</si>
  <si>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</si>
  <si>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</si>
  <si>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</si>
  <si>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</si>
  <si>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</si>
  <si>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</si>
  <si>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</si>
  <si>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</si>
  <si>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</si>
  <si>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</si>
  <si>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</si>
  <si>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</si>
  <si>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</si>
  <si>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</si>
  <si>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</si>
  <si>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</si>
  <si>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</si>
  <si>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</si>
  <si>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</si>
  <si>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</si>
  <si>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</si>
  <si>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</si>
  <si>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</si>
  <si>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</si>
  <si>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</si>
  <si>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</si>
  <si>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</si>
  <si>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</si>
  <si>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</si>
  <si>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</si>
  <si>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</si>
  <si>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</si>
  <si>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</si>
  <si>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</si>
  <si>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</si>
  <si>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</si>
  <si>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</si>
  <si>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</si>
  <si>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</si>
  <si>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</si>
  <si>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</si>
  <si>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</si>
  <si>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</si>
  <si>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</si>
  <si>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</si>
  <si>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</si>
  <si>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</si>
  <si>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</si>
  <si>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</si>
  <si>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</si>
  <si>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</si>
  <si>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</si>
  <si>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</si>
  <si>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</si>
  <si>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</si>
  <si>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</si>
  <si>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</si>
  <si>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</si>
  <si>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</si>
  <si>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</si>
  <si>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</si>
  <si>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</si>
  <si>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</si>
  <si>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</si>
  <si>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</si>
  <si>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</si>
  <si>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</si>
  <si>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</si>
  <si>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</si>
  <si>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</si>
  <si>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</si>
  <si>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</si>
  <si>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</si>
  <si>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</si>
  <si>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</si>
  <si>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</si>
  <si>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</si>
  <si>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</si>
  <si>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</si>
  <si>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</si>
  <si>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</si>
  <si>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</si>
  <si>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</si>
  <si>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</si>
  <si>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</si>
  <si>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</si>
  <si>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</si>
  <si>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</si>
  <si>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</si>
  <si>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</si>
  <si>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</si>
  <si>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</si>
  <si>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</si>
  <si>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</si>
  <si>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</si>
  <si>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</si>
  <si>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</si>
  <si>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</si>
  <si>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</si>
  <si>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</si>
  <si>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</si>
  <si>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</si>
  <si>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</si>
  <si>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</si>
  <si>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</si>
  <si>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</si>
  <si>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</si>
  <si>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</si>
  <si>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</si>
  <si>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</si>
  <si>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</si>
  <si>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</si>
  <si>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</si>
  <si>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</si>
  <si>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</si>
  <si>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</si>
  <si>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</si>
  <si>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</si>
  <si>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</si>
  <si>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</si>
  <si>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</si>
  <si>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</si>
  <si>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</si>
  <si>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</si>
  <si>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</si>
  <si>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</si>
  <si>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</si>
  <si>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</si>
  <si>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</si>
  <si>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</si>
  <si>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</si>
  <si>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</si>
  <si>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</si>
  <si>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</si>
  <si>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</si>
  <si>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</si>
  <si>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</si>
  <si>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</si>
  <si>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</si>
  <si>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</si>
  <si>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</si>
  <si>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</si>
  <si>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</si>
  <si>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</si>
  <si>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</si>
  <si>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</si>
  <si>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</si>
  <si>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</si>
  <si>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</si>
  <si>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</si>
  <si>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</si>
  <si>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</si>
  <si>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</si>
  <si>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</si>
  <si>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</si>
  <si>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</si>
  <si>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</si>
  <si>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</si>
  <si>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</si>
  <si>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</si>
  <si>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</si>
  <si>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</si>
  <si>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</si>
  <si>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</si>
  <si>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</si>
  <si>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</si>
  <si>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</si>
  <si>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</si>
  <si>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</si>
  <si>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</si>
  <si>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</si>
  <si>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</si>
  <si>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</si>
  <si>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</si>
  <si>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</si>
  <si>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</si>
  <si>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</si>
  <si>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</si>
  <si>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</si>
  <si>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</si>
  <si>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</si>
  <si>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</si>
  <si>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</si>
  <si>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</si>
  <si>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</si>
  <si>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</si>
  <si>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</si>
  <si>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</si>
  <si>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</si>
  <si>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</si>
  <si>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</si>
  <si>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</si>
  <si>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</si>
  <si>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</si>
  <si>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</si>
  <si>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</si>
  <si>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</si>
  <si>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</si>
  <si>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</si>
  <si>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</si>
  <si>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</si>
  <si>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</si>
  <si>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</si>
  <si>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</si>
  <si>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</si>
  <si>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</si>
  <si>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</si>
  <si>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</si>
  <si>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</si>
  <si>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</si>
  <si>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</si>
  <si>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</si>
  <si>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</si>
  <si>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</si>
  <si>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</si>
  <si>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</si>
  <si>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</si>
  <si>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</si>
  <si>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</si>
  <si>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</si>
  <si>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</si>
  <si>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</si>
  <si>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</si>
  <si>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</si>
  <si>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</si>
  <si>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</si>
  <si>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</si>
  <si>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</si>
  <si>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</si>
  <si>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</si>
  <si>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</si>
  <si>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</si>
  <si>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</si>
  <si>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</si>
  <si>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</si>
  <si>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</si>
  <si>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</si>
  <si>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</si>
  <si>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</si>
  <si>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</si>
  <si>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</si>
  <si>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</si>
  <si>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</si>
  <si>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</si>
  <si>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</si>
  <si>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</si>
  <si>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</si>
  <si>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</si>
  <si>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</si>
  <si>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</si>
  <si>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</si>
  <si>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</si>
  <si>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</si>
  <si>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</si>
  <si>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</si>
  <si>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</si>
  <si>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</si>
  <si>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</si>
  <si>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</si>
  <si>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</si>
  <si>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</si>
  <si>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</si>
  <si>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</si>
  <si>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</si>
  <si>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</si>
  <si>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</si>
  <si>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</si>
  <si>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</si>
  <si>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</si>
  <si>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</si>
  <si>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</si>
  <si>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</si>
  <si>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</si>
  <si>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</si>
  <si>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</si>
  <si>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</si>
  <si>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</si>
  <si>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</si>
  <si>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</si>
  <si>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</si>
  <si>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</si>
  <si>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</si>
  <si>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</si>
  <si>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</si>
  <si>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</si>
  <si>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</si>
  <si>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</si>
  <si>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</si>
  <si>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</si>
  <si>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</si>
  <si>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</si>
  <si>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</si>
  <si>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</si>
  <si>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</si>
  <si>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</si>
  <si>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</si>
  <si>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</si>
  <si>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</si>
  <si>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</si>
  <si>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</si>
  <si>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</si>
  <si>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</si>
  <si>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</si>
  <si>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</si>
  <si>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</si>
  <si>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</si>
  <si>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</si>
  <si>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</si>
  <si>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</si>
  <si>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</si>
  <si>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</si>
  <si>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</si>
  <si>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</si>
  <si>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</si>
  <si>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</si>
  <si>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</si>
  <si>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</si>
  <si>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</si>
  <si>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</si>
  <si>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</si>
  <si>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</si>
  <si>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</si>
  <si>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</si>
  <si>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</si>
  <si>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</si>
  <si>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</si>
  <si>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</si>
  <si>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</si>
  <si>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</si>
  <si>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</si>
  <si>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</si>
  <si>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</si>
  <si>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</si>
  <si>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</si>
  <si>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</si>
  <si>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</si>
  <si>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</si>
  <si>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</si>
  <si>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</si>
  <si>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</si>
  <si>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</si>
  <si>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</si>
  <si>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</si>
  <si>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</si>
  <si>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</si>
  <si>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</si>
  <si>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</si>
  <si>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</si>
  <si>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</si>
  <si>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</si>
  <si>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</si>
  <si>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</si>
  <si>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</si>
  <si>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</si>
  <si>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</si>
  <si>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</si>
  <si>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</si>
  <si>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</si>
  <si>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</si>
  <si>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</si>
  <si>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</si>
  <si>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</si>
  <si>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</si>
  <si>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</si>
  <si>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</si>
  <si>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</si>
  <si>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</si>
  <si>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</si>
  <si>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</si>
  <si>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</si>
  <si>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</si>
  <si>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</si>
  <si>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</si>
  <si>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</si>
  <si>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</si>
  <si>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</si>
  <si>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</si>
  <si>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</si>
  <si>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</si>
  <si>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</si>
  <si>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</si>
  <si>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</si>
  <si>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</si>
  <si>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</si>
  <si>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</si>
  <si>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</si>
  <si>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</si>
  <si>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</si>
  <si>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</si>
  <si>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</si>
  <si>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</si>
  <si>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</si>
  <si>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</si>
  <si>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</si>
  <si>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</si>
  <si>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</si>
  <si>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</si>
  <si>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</si>
  <si>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</si>
  <si>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</si>
  <si>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</si>
  <si>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</si>
  <si>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</si>
  <si>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</si>
  <si>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</si>
  <si>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</si>
  <si>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</si>
  <si>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</si>
  <si>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</si>
  <si>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</si>
  <si>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</si>
  <si>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</si>
  <si>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</si>
  <si>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</si>
  <si>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</si>
  <si>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</si>
  <si>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</si>
  <si>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</si>
  <si>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</si>
  <si>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</si>
  <si>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</si>
  <si>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</si>
  <si>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</si>
  <si>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</si>
  <si>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</si>
  <si>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</si>
  <si>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</si>
  <si>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</si>
  <si>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</si>
  <si>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</si>
  <si>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</si>
  <si>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</si>
  <si>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</si>
  <si>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</si>
  <si>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</si>
  <si>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</si>
  <si>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</si>
  <si>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</si>
  <si>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</si>
  <si>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</si>
  <si>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</si>
  <si>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</si>
  <si>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</si>
  <si>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</si>
  <si>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</si>
  <si>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</si>
  <si>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</si>
  <si>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</si>
  <si>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</si>
  <si>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</si>
  <si>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</si>
  <si>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</si>
  <si>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</si>
  <si>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</si>
  <si>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</si>
  <si>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</si>
  <si>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</si>
  <si>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</si>
  <si>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</si>
  <si>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</si>
  <si>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</si>
  <si>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</si>
  <si>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</si>
  <si>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</si>
  <si>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</si>
  <si>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</si>
  <si>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</si>
  <si>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</si>
  <si>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</si>
  <si>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</si>
  <si>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</si>
  <si>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</si>
  <si>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</si>
  <si>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</si>
  <si>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</si>
  <si>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</si>
  <si>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</si>
  <si>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</si>
  <si>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</si>
  <si>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</si>
  <si>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</si>
  <si>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</si>
  <si>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</si>
  <si>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</si>
  <si>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</si>
  <si>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</si>
  <si>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</si>
  <si>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</si>
  <si>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</si>
  <si>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</si>
  <si>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</si>
  <si>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</si>
  <si>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</si>
  <si>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</si>
  <si>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</si>
  <si>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</si>
  <si>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</si>
  <si>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</si>
  <si>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</si>
  <si>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</si>
  <si>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</si>
  <si>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</si>
  <si>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</si>
  <si>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</si>
  <si>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</si>
  <si>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</si>
  <si>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</si>
  <si>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</si>
  <si>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</si>
  <si>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</si>
  <si>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</si>
  <si>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</si>
  <si>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</si>
  <si>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</si>
  <si>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</si>
  <si>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</si>
  <si>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</si>
  <si>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</si>
  <si>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</si>
  <si>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</si>
  <si>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</si>
  <si>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</si>
  <si>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</si>
  <si>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</si>
  <si>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</si>
  <si>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</si>
  <si>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</si>
  <si>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</si>
  <si>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</si>
  <si>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</si>
  <si>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</si>
  <si>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</si>
  <si>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</si>
  <si>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</si>
  <si>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</si>
  <si>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</si>
  <si>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</si>
  <si>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</si>
  <si>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</si>
  <si>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</si>
  <si>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</si>
  <si>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</si>
  <si>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</si>
  <si>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</si>
  <si>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</si>
  <si>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</si>
  <si>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</si>
  <si>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</si>
  <si>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</si>
  <si>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</si>
  <si>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</si>
  <si>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</si>
  <si>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</si>
  <si>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</si>
  <si>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</si>
  <si>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</si>
  <si>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</si>
  <si>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</si>
  <si>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</si>
  <si>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</si>
  <si>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</si>
  <si>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</si>
  <si>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</si>
  <si>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</si>
  <si>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</si>
  <si>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</si>
  <si>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</si>
  <si>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</si>
  <si>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</si>
  <si>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</si>
  <si>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</si>
  <si>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</si>
  <si>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</si>
  <si>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</si>
  <si>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</si>
  <si>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</si>
  <si>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</si>
  <si>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</si>
  <si>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</si>
  <si>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</si>
  <si>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</si>
  <si>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</si>
  <si>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</si>
  <si>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</si>
  <si>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</si>
  <si>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</si>
  <si>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</si>
  <si>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</si>
  <si>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</si>
  <si>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</si>
  <si>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</si>
  <si>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</si>
  <si>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</si>
  <si>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</si>
  <si>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</si>
  <si>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</si>
  <si>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</si>
  <si>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</si>
  <si>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</si>
  <si>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</si>
  <si>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</si>
  <si>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</si>
  <si>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</si>
  <si>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</si>
  <si>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</si>
  <si>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</si>
  <si>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</si>
  <si>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</si>
  <si>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</si>
  <si>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</si>
  <si>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</si>
  <si>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</si>
  <si>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</si>
  <si>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</si>
  <si>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</si>
  <si>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</si>
  <si>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</si>
  <si>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</si>
  <si>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</si>
  <si>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</si>
  <si>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</si>
  <si>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</si>
  <si>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</si>
  <si>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</si>
  <si>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</si>
  <si>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</si>
  <si>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</si>
  <si>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</si>
  <si>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</si>
  <si>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</si>
  <si>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</si>
  <si>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</si>
  <si>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</si>
  <si>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</si>
  <si>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</si>
  <si>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</si>
  <si>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</si>
  <si>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</si>
  <si>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</si>
  <si>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</si>
  <si>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</si>
  <si>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</si>
  <si>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</si>
  <si>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</si>
  <si>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</si>
  <si>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</si>
  <si>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</si>
  <si>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</si>
  <si>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</si>
  <si>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</si>
  <si>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</si>
  <si>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</si>
  <si>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</si>
  <si>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</si>
  <si>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</si>
  <si>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</si>
  <si>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</si>
  <si>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</si>
  <si>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</si>
  <si>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</si>
  <si>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</si>
  <si>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</si>
  <si>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</si>
  <si>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</si>
  <si>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</si>
  <si>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</si>
  <si>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</si>
  <si>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</si>
  <si>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</si>
  <si>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</si>
  <si>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</si>
  <si>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</si>
  <si>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</si>
  <si>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</si>
  <si>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</si>
  <si>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</si>
  <si>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</si>
  <si>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</si>
  <si>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</si>
  <si>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</si>
  <si>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</si>
  <si>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</si>
  <si>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</si>
  <si>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</si>
  <si>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</si>
  <si>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</si>
  <si>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</si>
  <si>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</si>
  <si>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</si>
  <si>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</si>
  <si>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</si>
  <si>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</si>
  <si>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</si>
  <si>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</si>
  <si>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</si>
  <si>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</si>
  <si>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</si>
  <si>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</si>
  <si>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</si>
  <si>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</si>
  <si>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</si>
  <si>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</si>
  <si>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</si>
  <si>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</si>
  <si>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</si>
  <si>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</si>
  <si>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</si>
  <si>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</si>
  <si>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</si>
  <si>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</si>
  <si>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</si>
  <si>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</si>
  <si>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</si>
  <si>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</si>
  <si>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</si>
  <si>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</si>
  <si>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</si>
  <si>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</si>
  <si>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</si>
  <si>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</si>
  <si>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</si>
  <si>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</si>
  <si>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</si>
  <si>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</si>
  <si>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</si>
  <si>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</si>
  <si>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</si>
  <si>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</si>
  <si>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</si>
  <si>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</si>
  <si>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</si>
  <si>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</si>
  <si>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</si>
  <si>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</si>
  <si>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</si>
  <si>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</si>
  <si>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</si>
  <si>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</si>
  <si>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</si>
  <si>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</si>
  <si>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</si>
  <si>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</si>
  <si>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</si>
  <si>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</si>
  <si>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</si>
  <si>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</si>
  <si>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</si>
  <si>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</si>
  <si>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</si>
  <si>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</si>
  <si>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</si>
  <si>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</si>
  <si>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</si>
  <si>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</si>
  <si>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</si>
  <si>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</si>
  <si>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</si>
  <si>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</si>
  <si>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</si>
  <si>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</si>
  <si>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</si>
  <si>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</si>
  <si>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</si>
  <si>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</si>
  <si>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</si>
  <si>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</si>
  <si>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</si>
  <si>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</si>
  <si>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</si>
  <si>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</si>
  <si>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</si>
  <si>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</si>
  <si>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</si>
  <si>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</si>
  <si>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</si>
  <si>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</si>
  <si>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</si>
  <si>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</si>
  <si>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</si>
  <si>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</si>
  <si>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</si>
  <si>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</si>
  <si>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</si>
  <si>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</si>
  <si>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</si>
  <si>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</si>
  <si>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</si>
  <si>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</si>
  <si>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</si>
  <si>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</si>
  <si>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</si>
  <si>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</si>
  <si>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</si>
  <si>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</si>
  <si>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</si>
  <si>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</si>
  <si>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</si>
  <si>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</si>
  <si>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</si>
  <si>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</si>
  <si>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</si>
  <si>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</si>
  <si>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</si>
  <si>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</si>
  <si>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</si>
  <si>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</si>
  <si>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</si>
  <si>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</si>
  <si>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</si>
  <si>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</si>
  <si>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</si>
  <si>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</si>
  <si>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</si>
  <si>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</si>
  <si>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</si>
  <si>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</si>
  <si>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</si>
  <si>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</si>
  <si>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</si>
  <si>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</si>
  <si>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</si>
  <si>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</si>
  <si>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</si>
  <si>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</si>
  <si>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</si>
  <si>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</si>
  <si>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</si>
  <si>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</si>
  <si>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</si>
  <si>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</si>
  <si>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</si>
  <si>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</si>
  <si>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</si>
  <si>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</si>
  <si>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</si>
  <si>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</si>
  <si>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</si>
  <si>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</si>
  <si>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</si>
  <si>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</si>
  <si>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</si>
  <si>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</si>
  <si>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</si>
  <si>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</si>
  <si>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</si>
  <si>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</si>
  <si>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</si>
  <si>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</si>
  <si>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</si>
  <si>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</si>
  <si>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</si>
  <si>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</si>
  <si>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</si>
  <si>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</si>
  <si>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</si>
  <si>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</si>
  <si>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</si>
  <si>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</si>
  <si>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</si>
  <si>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</si>
  <si>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</si>
  <si>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</si>
  <si>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</si>
  <si>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</si>
  <si>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</si>
  <si>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</si>
  <si>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</si>
  <si>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</si>
  <si>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</si>
  <si>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</si>
  <si>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</si>
  <si>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</si>
  <si>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</si>
  <si>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</si>
  <si>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</si>
  <si>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</si>
  <si>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</si>
  <si>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</si>
  <si>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</si>
  <si>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</si>
  <si>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</si>
  <si>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</si>
  <si>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</si>
  <si>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</si>
  <si>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</si>
  <si>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</si>
  <si>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</si>
  <si>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</si>
  <si>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</si>
  <si>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</si>
  <si>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</si>
  <si>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</si>
  <si>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</si>
  <si>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</si>
  <si>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</si>
  <si>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</si>
  <si>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</si>
  <si>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</si>
  <si>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</si>
  <si>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</si>
  <si>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</si>
  <si>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</si>
  <si>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</si>
  <si>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</si>
  <si>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</si>
  <si>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</si>
  <si>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</si>
  <si>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</si>
  <si>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</si>
  <si>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</si>
  <si>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</si>
  <si>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</si>
  <si>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</si>
  <si>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</si>
  <si>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</si>
  <si>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</si>
  <si>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</si>
  <si>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</si>
  <si>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</si>
  <si>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</si>
  <si>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</si>
  <si>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</si>
  <si>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</si>
  <si>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</si>
  <si>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</si>
  <si>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</si>
  <si>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</si>
  <si>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</si>
  <si>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</si>
  <si>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</si>
  <si>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</si>
  <si>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</si>
  <si>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</si>
  <si>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</si>
  <si>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</si>
  <si>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</si>
  <si>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</si>
  <si>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</si>
  <si>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</si>
  <si>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</si>
  <si>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</si>
  <si>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</si>
  <si>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</si>
  <si>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</si>
  <si>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</si>
  <si>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</si>
  <si>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</si>
  <si>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</si>
  <si>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</si>
  <si>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</si>
  <si>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</si>
  <si>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</si>
  <si>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</si>
  <si>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</si>
  <si>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</si>
  <si>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</si>
  <si>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</si>
  <si>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</si>
  <si>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</si>
  <si>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</si>
  <si>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</si>
  <si>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</si>
  <si>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</si>
  <si>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</si>
  <si>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</si>
  <si>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</si>
  <si>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</si>
  <si>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</si>
  <si>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</si>
  <si>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</si>
  <si>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</si>
  <si>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</si>
  <si>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</si>
  <si>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</si>
  <si>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</si>
  <si>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</si>
  <si>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</si>
  <si>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</si>
  <si>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</si>
  <si>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</si>
  <si>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</si>
  <si>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</si>
  <si>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</si>
  <si>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</si>
  <si>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</si>
  <si>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</si>
  <si>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</si>
  <si>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</si>
  <si>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</si>
  <si>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</si>
  <si>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</si>
  <si>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</si>
  <si>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</si>
  <si>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</si>
  <si>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</si>
  <si>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</si>
  <si>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</si>
  <si>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</si>
  <si>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</si>
  <si>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</si>
  <si>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</si>
  <si>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</si>
  <si>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</si>
  <si>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</si>
  <si>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</si>
  <si>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</si>
  <si>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</si>
  <si>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</si>
  <si>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</si>
  <si>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</si>
  <si>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</si>
  <si>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</si>
  <si>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</si>
  <si>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</si>
  <si>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</si>
  <si>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</si>
  <si>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</si>
  <si>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</si>
  <si>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</si>
  <si>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</si>
  <si>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</si>
  <si>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</si>
  <si>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</si>
  <si>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</si>
  <si>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</si>
  <si>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</si>
  <si>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</si>
  <si>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</si>
  <si>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</si>
  <si>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</si>
  <si>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</si>
  <si>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</si>
  <si>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</si>
  <si>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</si>
  <si>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</si>
  <si>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</si>
  <si>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</si>
  <si>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</si>
  <si>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</si>
  <si>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</si>
  <si>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</si>
  <si>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</si>
  <si>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</si>
  <si>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</si>
  <si>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</si>
  <si>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</si>
  <si>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</si>
  <si>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</si>
  <si>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</si>
  <si>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</si>
  <si>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</si>
  <si>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</si>
  <si>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</si>
  <si>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</si>
  <si>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</si>
  <si>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</si>
  <si>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</si>
  <si>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</si>
  <si>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</si>
  <si>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</si>
  <si>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</si>
  <si>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</si>
  <si>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</si>
  <si>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</si>
  <si>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</si>
  <si>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</si>
  <si>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</si>
  <si>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</si>
  <si>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</si>
  <si>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</si>
  <si>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</si>
  <si>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</si>
  <si>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</si>
  <si>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</si>
  <si>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</si>
  <si>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</si>
  <si>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</si>
  <si>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</si>
  <si>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</si>
  <si>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</si>
  <si>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</si>
  <si>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</si>
  <si>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</si>
  <si>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</si>
  <si>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</si>
  <si>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</si>
  <si>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</si>
  <si>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</si>
  <si>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</si>
  <si>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</si>
  <si>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</si>
  <si>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</si>
  <si>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</si>
  <si>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</si>
  <si>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</si>
  <si>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</si>
  <si>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</si>
  <si>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</si>
  <si>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</si>
  <si>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</si>
  <si>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</si>
  <si>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</si>
  <si>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</si>
  <si>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</si>
  <si>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</si>
  <si>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</si>
  <si>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</si>
  <si>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</si>
  <si>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</si>
  <si>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</si>
  <si>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</si>
  <si>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</si>
  <si>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</si>
  <si>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</si>
  <si>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</si>
  <si>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</si>
  <si>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</si>
  <si>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</si>
  <si>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</si>
  <si>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</si>
  <si>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</si>
  <si>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</si>
  <si>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</si>
  <si>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</si>
  <si>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</si>
  <si>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</si>
  <si>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</si>
  <si>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</si>
  <si>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</si>
  <si>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</si>
  <si>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</si>
  <si>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</si>
  <si>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</si>
  <si>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</si>
  <si>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</si>
  <si>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</si>
  <si>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</si>
  <si>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</si>
  <si>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</si>
  <si>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</si>
  <si>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</si>
  <si>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</si>
  <si>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</si>
  <si>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</si>
  <si>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</si>
  <si>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</si>
  <si>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</si>
  <si>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</si>
  <si>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</si>
  <si>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</si>
  <si>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</si>
  <si>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</si>
  <si>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</si>
  <si>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</si>
  <si>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</si>
  <si>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</si>
  <si>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</si>
  <si>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</si>
  <si>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</si>
  <si>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</si>
  <si>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</si>
  <si>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</si>
  <si>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</si>
  <si>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</si>
  <si>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</si>
  <si>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</si>
  <si>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</si>
  <si>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</si>
  <si>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</si>
  <si>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</si>
  <si>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</si>
  <si>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</si>
  <si>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</si>
  <si>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</si>
  <si>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</si>
  <si>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</si>
  <si>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</si>
  <si>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</si>
  <si>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</si>
  <si>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</si>
  <si>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</si>
  <si>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</si>
  <si>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</si>
  <si>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</si>
  <si>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</si>
  <si>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</si>
  <si>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</si>
  <si>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</si>
  <si>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</si>
  <si>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</si>
  <si>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</si>
  <si>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</si>
  <si>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</si>
  <si>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</si>
  <si>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</si>
  <si>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</si>
  <si>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</si>
  <si>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</si>
  <si>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</si>
  <si>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</si>
  <si>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</si>
  <si>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</si>
  <si>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</si>
  <si>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</si>
  <si>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</si>
  <si>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</si>
  <si>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</si>
  <si>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</si>
  <si>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</si>
  <si>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</si>
  <si>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</si>
  <si>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</si>
  <si>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</si>
  <si>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</si>
  <si>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</si>
  <si>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</si>
  <si>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</si>
  <si>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</si>
  <si>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</si>
  <si>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</si>
  <si>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</si>
  <si>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</si>
  <si>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</si>
  <si>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</si>
  <si>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</si>
  <si>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</si>
  <si>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</si>
  <si>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</si>
  <si>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</si>
  <si>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</si>
  <si>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</si>
  <si>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</si>
  <si>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</si>
  <si>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</si>
  <si>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</si>
  <si>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</si>
  <si>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</si>
  <si>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</si>
  <si>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</si>
  <si>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</si>
  <si>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</si>
  <si>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</si>
  <si>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</si>
  <si>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</si>
  <si>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</si>
  <si>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</si>
  <si>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</si>
  <si>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</si>
  <si>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</si>
  <si>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</si>
  <si>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</si>
  <si>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</si>
  <si>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</si>
  <si>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</si>
  <si>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</si>
  <si>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</si>
  <si>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</si>
  <si>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</si>
  <si>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</si>
  <si>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</si>
  <si>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</si>
  <si>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</si>
  <si>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</si>
  <si>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</si>
  <si>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</si>
  <si>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</si>
  <si>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</si>
  <si>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</si>
  <si>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</si>
  <si>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</si>
  <si>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</si>
  <si>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</si>
  <si>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</si>
  <si>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</si>
  <si>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</si>
  <si>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</si>
  <si>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</si>
  <si>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</si>
  <si>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</si>
  <si>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</si>
  <si>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</si>
  <si>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</si>
  <si>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</si>
  <si>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</si>
  <si>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</si>
  <si>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</si>
  <si>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</si>
  <si>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</si>
  <si>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</si>
  <si>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</si>
  <si>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</si>
  <si>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</si>
  <si>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</si>
  <si>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</si>
  <si>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</si>
  <si>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</si>
  <si>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</si>
  <si>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</si>
  <si>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</si>
  <si>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</si>
  <si>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</si>
  <si>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</si>
  <si>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</si>
  <si>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</si>
  <si>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</si>
  <si>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</si>
  <si>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</si>
  <si>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</si>
  <si>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</si>
  <si>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</si>
  <si>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</si>
  <si>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</si>
  <si>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</si>
  <si>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</si>
  <si>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</si>
  <si>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</si>
  <si>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</si>
  <si>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</si>
  <si>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</si>
  <si>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</si>
  <si>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</si>
  <si>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</si>
  <si>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</si>
  <si>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</si>
  <si>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</si>
  <si>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</si>
  <si>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</si>
  <si>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</si>
  <si>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</si>
  <si>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</si>
  <si>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</si>
  <si>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</si>
  <si>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</si>
  <si>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</si>
  <si>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</si>
  <si>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</si>
  <si>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</si>
  <si>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</si>
  <si>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</si>
  <si>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</si>
  <si>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</si>
  <si>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</si>
  <si>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</si>
  <si>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</si>
  <si>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</si>
  <si>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</si>
  <si>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</si>
  <si>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</si>
  <si>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</si>
  <si>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</si>
  <si>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</si>
  <si>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</si>
  <si>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</si>
  <si>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</si>
  <si>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</si>
  <si>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</si>
  <si>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</si>
  <si>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</si>
  <si>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</si>
  <si>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</si>
  <si>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</si>
  <si>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</si>
  <si>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</si>
  <si>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</si>
  <si>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</si>
  <si>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</si>
  <si>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</si>
  <si>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</si>
  <si>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</si>
  <si>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</si>
  <si>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</si>
  <si>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</si>
  <si>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</si>
  <si>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</si>
  <si>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</si>
  <si>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</si>
  <si>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</si>
  <si>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</si>
  <si>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</si>
  <si>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</si>
  <si>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</si>
  <si>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</si>
  <si>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</si>
  <si>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</si>
  <si>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</si>
  <si>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</si>
  <si>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</si>
  <si>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</si>
  <si>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</si>
  <si>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</si>
  <si>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</si>
  <si>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</si>
  <si>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</si>
  <si>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</si>
  <si>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</si>
  <si>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</si>
  <si>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</si>
  <si>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</si>
  <si>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</si>
  <si>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</si>
  <si>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</si>
  <si>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</si>
  <si>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</si>
  <si>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</si>
  <si>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</si>
  <si>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</si>
  <si>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</si>
  <si>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</si>
  <si>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</si>
  <si>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</si>
  <si>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</si>
  <si>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</si>
  <si>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</si>
  <si>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</si>
  <si>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</si>
  <si>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</si>
  <si>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</si>
  <si>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</si>
  <si>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</si>
  <si>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</si>
  <si>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</si>
  <si>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</si>
  <si>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</si>
  <si>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</si>
  <si>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</si>
  <si>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</si>
  <si>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</si>
  <si>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</si>
  <si>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</si>
  <si>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</si>
  <si>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</si>
  <si>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</si>
  <si>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</si>
  <si>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</si>
  <si>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</si>
  <si>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</si>
  <si>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</si>
  <si>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</si>
  <si>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</si>
  <si>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</si>
  <si>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</si>
  <si>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</si>
  <si>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</si>
  <si>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</si>
  <si>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</si>
  <si>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</si>
  <si>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</si>
  <si>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</si>
  <si>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</si>
  <si>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</si>
  <si>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</si>
  <si>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</si>
  <si>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</si>
  <si>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</si>
  <si>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</si>
  <si>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</si>
  <si>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</si>
  <si>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</si>
  <si>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</si>
  <si>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</si>
  <si>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</si>
  <si>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</si>
  <si>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</si>
  <si>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</si>
  <si>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</si>
  <si>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</si>
  <si>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</si>
  <si>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</si>
  <si>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</si>
  <si>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</si>
  <si>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</si>
  <si>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</si>
  <si>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</si>
  <si>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</si>
  <si>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</si>
  <si>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</si>
  <si>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</si>
  <si>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</si>
  <si>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</si>
  <si>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</si>
  <si>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</si>
  <si>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</si>
  <si>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</si>
  <si>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</si>
  <si>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</si>
  <si>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</si>
  <si>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</si>
  <si>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</si>
  <si>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</si>
  <si>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</si>
  <si>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</si>
  <si>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</si>
  <si>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</si>
  <si>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</si>
  <si>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</si>
  <si>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</si>
  <si>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</si>
  <si>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</si>
  <si>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</si>
  <si>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</si>
  <si>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</si>
  <si>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</si>
  <si>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</si>
  <si>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</si>
  <si>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</si>
  <si>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</si>
  <si>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</si>
  <si>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</si>
  <si>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</si>
  <si>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</si>
  <si>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</si>
  <si>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</si>
  <si>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</si>
  <si>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</si>
  <si>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</si>
  <si>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</si>
  <si>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</si>
  <si>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</si>
  <si>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</si>
  <si>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</si>
  <si>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</si>
  <si>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</si>
  <si>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</si>
  <si>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</si>
  <si>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</si>
  <si>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</si>
  <si>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</si>
  <si>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</si>
  <si>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</si>
  <si>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</si>
  <si>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</si>
  <si>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</si>
  <si>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</si>
  <si>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</si>
  <si>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</si>
  <si>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</si>
  <si>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</si>
  <si>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</si>
  <si>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</si>
  <si>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</si>
  <si>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</si>
  <si>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</si>
  <si>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</si>
  <si>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</si>
  <si>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</si>
  <si>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</si>
  <si>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</si>
  <si>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</si>
  <si>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</si>
  <si>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</si>
  <si>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</si>
  <si>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</si>
  <si>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</si>
  <si>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</si>
  <si>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</si>
  <si>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</si>
  <si>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</si>
  <si>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</si>
  <si>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</si>
  <si>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</si>
  <si>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</si>
  <si>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</si>
  <si>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</si>
  <si>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</si>
  <si>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</si>
  <si>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</si>
  <si>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</si>
  <si>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</si>
  <si>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</si>
  <si>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</si>
  <si>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</si>
  <si>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</si>
  <si>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</si>
  <si>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</si>
  <si>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</si>
  <si>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</si>
  <si>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</si>
  <si>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</si>
  <si>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</si>
  <si>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</si>
  <si>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</si>
  <si>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</si>
  <si>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</si>
  <si>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</si>
  <si>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</si>
  <si>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</si>
  <si>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</si>
  <si>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</si>
  <si>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</si>
  <si>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</si>
  <si>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</si>
  <si>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</si>
  <si>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</si>
  <si>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</si>
  <si>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</si>
  <si>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</si>
  <si>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</si>
  <si>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</si>
  <si>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</si>
  <si>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</si>
  <si>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</si>
  <si>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</si>
  <si>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</si>
  <si>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</si>
  <si>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</si>
  <si>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</si>
  <si>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</si>
  <si>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</si>
  <si>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</si>
  <si>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</si>
  <si>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</si>
  <si>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</si>
  <si>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</si>
  <si>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</si>
  <si>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</si>
  <si>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</si>
  <si>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</si>
  <si>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</si>
  <si>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</si>
  <si>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</si>
  <si>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</si>
  <si>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</si>
  <si>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</si>
  <si>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</si>
  <si>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</si>
  <si>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</si>
  <si>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</si>
  <si>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</si>
  <si>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</si>
  <si>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</si>
  <si>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</si>
  <si>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</si>
  <si>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</si>
  <si>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</si>
  <si>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</si>
  <si>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</si>
  <si>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</si>
  <si>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</si>
  <si>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</si>
  <si>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</si>
  <si>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</si>
  <si>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</si>
  <si>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</si>
  <si>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</si>
  <si>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</si>
  <si>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</si>
  <si>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</si>
  <si>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</si>
  <si>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</si>
  <si>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</si>
  <si>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</si>
  <si>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</si>
  <si>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</si>
  <si>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</si>
  <si>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</si>
  <si>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</si>
  <si>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</si>
  <si>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</si>
  <si>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</si>
  <si>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</si>
  <si>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</si>
  <si>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</si>
  <si>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</si>
  <si>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</si>
  <si>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</si>
  <si>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</si>
  <si>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</si>
  <si>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</si>
  <si>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</si>
  <si>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</si>
  <si>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</si>
  <si>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</si>
  <si>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</si>
  <si>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</si>
  <si>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</si>
  <si>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</si>
  <si>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</si>
  <si>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</si>
  <si>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</si>
  <si>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</si>
  <si>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</si>
  <si>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</si>
  <si>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</si>
  <si>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</si>
  <si>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</si>
  <si>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</si>
  <si>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</si>
  <si>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</si>
  <si>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</si>
  <si>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</si>
  <si>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</si>
  <si>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</si>
  <si>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</si>
  <si>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</si>
  <si>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</si>
  <si>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</si>
  <si>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</si>
  <si>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</si>
  <si>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</si>
  <si>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</si>
  <si>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</si>
  <si>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</si>
  <si>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</si>
  <si>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</si>
  <si>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</si>
  <si>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</si>
  <si>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</si>
  <si>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</si>
  <si>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</si>
  <si>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</si>
  <si>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</si>
  <si>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</si>
  <si>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</si>
  <si>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</si>
  <si>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</si>
  <si>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</si>
  <si>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</si>
  <si>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</si>
  <si>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</si>
  <si>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</si>
  <si>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</si>
  <si>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</si>
  <si>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</si>
  <si>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</si>
  <si>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</si>
  <si>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</si>
  <si>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</si>
  <si>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</si>
  <si>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</si>
  <si>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</si>
  <si>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</si>
  <si>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</si>
  <si>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</si>
  <si>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</si>
  <si>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</si>
  <si>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</si>
  <si>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</si>
  <si>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</si>
  <si>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</si>
  <si>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</si>
  <si>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</si>
  <si>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</si>
  <si>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</si>
  <si>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</si>
  <si>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</si>
  <si>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</si>
  <si>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</si>
  <si>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</si>
  <si>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</si>
  <si>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</si>
  <si>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</si>
  <si>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</si>
  <si>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</si>
  <si>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</si>
  <si>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</si>
  <si>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</si>
  <si>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</si>
  <si>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</si>
  <si>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</si>
  <si>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</si>
  <si>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</si>
  <si>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</si>
  <si>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</si>
  <si>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</si>
  <si>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</si>
  <si>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</si>
  <si>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</si>
  <si>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</si>
  <si>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</si>
  <si>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</si>
  <si>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</si>
  <si>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</si>
  <si>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</si>
  <si>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</si>
  <si>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</si>
  <si>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</si>
  <si>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</si>
  <si>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</si>
  <si>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</si>
  <si>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</si>
  <si>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</si>
  <si>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</si>
  <si>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</si>
  <si>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</si>
  <si>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</si>
  <si>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</si>
  <si>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</si>
  <si>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</si>
  <si>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</si>
  <si>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</si>
  <si>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</si>
  <si>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</si>
  <si>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</si>
  <si>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</si>
  <si>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</si>
  <si>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</si>
  <si>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</si>
  <si>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</si>
  <si>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</si>
  <si>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</si>
  <si>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</si>
  <si>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</si>
  <si>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</si>
  <si>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</si>
  <si>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</si>
  <si>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</si>
  <si>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</si>
  <si>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</si>
  <si>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</si>
  <si>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</si>
  <si>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</si>
  <si>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</si>
  <si>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</si>
  <si>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</si>
  <si>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</si>
  <si>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</si>
  <si>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</si>
  <si>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</si>
  <si>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</si>
  <si>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</si>
  <si>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</si>
  <si>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</si>
  <si>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</si>
  <si>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</si>
  <si>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</si>
  <si>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</si>
  <si>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</si>
  <si>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</si>
  <si>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</si>
  <si>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</si>
  <si>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</si>
  <si>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</si>
  <si>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</si>
  <si>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</si>
  <si>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</si>
  <si>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</si>
  <si>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</si>
  <si>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</si>
  <si>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</si>
  <si>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</si>
  <si>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</si>
  <si>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</si>
  <si>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</si>
  <si>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</si>
  <si>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</si>
  <si>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</si>
  <si>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</si>
  <si>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</si>
  <si>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</si>
  <si>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</si>
  <si>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</si>
  <si>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</si>
  <si>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</si>
  <si>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</si>
  <si>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</si>
  <si>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</si>
  <si>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</si>
  <si>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</si>
  <si>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</si>
  <si>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</si>
  <si>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</si>
  <si>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</si>
  <si>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</si>
  <si>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</si>
  <si>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</si>
  <si>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</si>
  <si>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</si>
  <si>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</si>
  <si>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</si>
  <si>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</si>
  <si>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</si>
  <si>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</si>
  <si>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</si>
  <si>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</si>
  <si>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</si>
  <si>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</si>
  <si>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</si>
  <si>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</si>
  <si>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</si>
  <si>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</si>
  <si>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</si>
  <si>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</si>
  <si>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</si>
  <si>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</si>
  <si>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</si>
  <si>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</si>
  <si>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</si>
  <si>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</si>
  <si>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</si>
  <si>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</si>
  <si>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</si>
  <si>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</si>
  <si>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</si>
  <si>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</si>
  <si>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</si>
  <si>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</si>
  <si>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</si>
  <si>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</si>
  <si>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</si>
  <si>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</si>
  <si>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</si>
  <si>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</si>
  <si>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</si>
  <si>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</si>
  <si>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</si>
  <si>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</si>
  <si>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</si>
  <si>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</si>
  <si>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</si>
  <si>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</si>
  <si>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</si>
  <si>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</si>
  <si>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</si>
  <si>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</si>
  <si>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</si>
  <si>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</si>
  <si>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</si>
  <si>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</si>
  <si>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</si>
  <si>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</si>
  <si>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</si>
  <si>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</si>
  <si>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</si>
  <si>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</si>
  <si>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</si>
  <si>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</si>
  <si>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</si>
  <si>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</si>
  <si>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</si>
  <si>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</si>
  <si>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</si>
  <si>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</si>
  <si>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</si>
  <si>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</si>
  <si>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</si>
  <si>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</si>
  <si>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</si>
  <si>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</si>
  <si>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</si>
  <si>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</si>
  <si>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</si>
  <si>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</si>
  <si>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</si>
  <si>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</si>
  <si>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</si>
  <si>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</si>
  <si>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</si>
  <si>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</si>
  <si>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</si>
  <si>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</si>
  <si>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</si>
  <si>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</si>
  <si>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</si>
  <si>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</si>
  <si>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</si>
  <si>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</si>
  <si>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</si>
  <si>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</si>
  <si>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</si>
  <si>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</si>
  <si>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</si>
  <si>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</si>
  <si>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</si>
  <si>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</si>
  <si>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</si>
  <si>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</si>
  <si>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</si>
  <si>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</si>
  <si>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</si>
  <si>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</si>
  <si>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</si>
  <si>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</si>
  <si>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</si>
  <si>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</si>
  <si>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</si>
  <si>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</si>
  <si>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</si>
  <si>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</si>
  <si>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</si>
  <si>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</si>
  <si>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</si>
  <si>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</si>
  <si>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</si>
  <si>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</si>
  <si>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</si>
  <si>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</si>
  <si>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</si>
  <si>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</si>
  <si>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</si>
  <si>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</si>
  <si>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</si>
  <si>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</si>
  <si>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</si>
  <si>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</si>
  <si>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</si>
  <si>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</si>
  <si>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</si>
  <si>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</si>
  <si>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</si>
  <si>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</si>
  <si>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</si>
  <si>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</si>
  <si>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</si>
  <si>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</si>
  <si>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</si>
  <si>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</si>
  <si>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</si>
  <si>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</si>
  <si>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</si>
  <si>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</si>
  <si>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</si>
  <si>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</si>
  <si>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</si>
  <si>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</si>
  <si>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</si>
  <si>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</si>
  <si>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</si>
  <si>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</si>
  <si>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</si>
  <si>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</si>
  <si>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</si>
  <si>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</si>
  <si>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</si>
  <si>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</si>
  <si>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</si>
  <si>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</si>
  <si>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</si>
  <si>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</si>
  <si>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</si>
  <si>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</si>
  <si>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</si>
  <si>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</si>
  <si>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</si>
  <si>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</si>
  <si>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</si>
  <si>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</si>
  <si>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</si>
  <si>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</si>
  <si>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</si>
  <si>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</si>
  <si>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</si>
  <si>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</si>
  <si>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</si>
  <si>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</si>
  <si>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</si>
  <si>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</si>
  <si>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</si>
  <si>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</si>
  <si>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</si>
  <si>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</si>
  <si>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</si>
  <si>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</si>
  <si>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</si>
  <si>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</si>
  <si>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</si>
  <si>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</si>
  <si>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</si>
  <si>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</si>
  <si>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</si>
  <si>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</si>
  <si>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</si>
  <si>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</si>
  <si>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</si>
  <si>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</si>
  <si>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</si>
  <si>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</si>
  <si>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</si>
  <si>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</si>
  <si>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</si>
  <si>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</si>
  <si>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</si>
  <si>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</si>
  <si>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</si>
  <si>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</si>
  <si>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</si>
  <si>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</si>
  <si>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</si>
  <si>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</si>
  <si>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</si>
  <si>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</si>
  <si>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</si>
  <si>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</si>
  <si>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</si>
  <si>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</si>
  <si>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</si>
  <si>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</si>
  <si>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</si>
  <si>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</si>
  <si>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</si>
  <si>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</si>
  <si>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</si>
  <si>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</si>
  <si>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</si>
  <si>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</si>
  <si>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</si>
  <si>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</si>
  <si>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</si>
  <si>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</si>
  <si>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</si>
  <si>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</si>
  <si>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</si>
  <si>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</si>
  <si>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</si>
  <si>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</si>
  <si>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</si>
  <si>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</si>
  <si>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</si>
  <si>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</si>
  <si>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</si>
  <si>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</si>
  <si>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</si>
  <si>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</si>
  <si>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</si>
  <si>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</si>
  <si>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</si>
  <si>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</si>
  <si>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</si>
  <si>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</si>
  <si>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</si>
  <si>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</si>
  <si>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</si>
  <si>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</si>
  <si>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</si>
  <si>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</si>
  <si>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</si>
  <si>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</si>
  <si>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</si>
  <si>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</si>
  <si>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</si>
  <si>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</si>
  <si>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</si>
  <si>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</si>
  <si>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</si>
  <si>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</si>
  <si>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</si>
  <si>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</si>
  <si>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</si>
  <si>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</si>
  <si>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</si>
  <si>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</si>
  <si>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</si>
  <si>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</si>
  <si>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</si>
  <si>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</si>
  <si>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</si>
  <si>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</si>
  <si>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</si>
  <si>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</si>
  <si>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</si>
  <si>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</si>
  <si>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</si>
  <si>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</si>
  <si>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</si>
  <si>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</si>
  <si>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</si>
  <si>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</si>
  <si>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</si>
  <si>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</si>
  <si>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</si>
  <si>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</si>
  <si>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</si>
  <si>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</si>
  <si>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</si>
  <si>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</si>
  <si>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</si>
  <si>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</si>
  <si>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</si>
  <si>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</si>
  <si>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</si>
  <si>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</si>
  <si>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</si>
  <si>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</si>
  <si>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</si>
  <si>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</si>
  <si>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</si>
  <si>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</si>
  <si>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</si>
  <si>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</si>
  <si>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</si>
  <si>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</si>
  <si>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</si>
  <si>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</si>
  <si>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</si>
  <si>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</si>
  <si>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</si>
  <si>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</si>
  <si>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</si>
  <si>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</si>
  <si>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</si>
  <si>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</si>
  <si>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</si>
  <si>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</si>
  <si>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</si>
  <si>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</si>
  <si>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</si>
  <si>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</si>
  <si>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</si>
  <si>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</si>
  <si>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</si>
  <si>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</si>
  <si>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</si>
  <si>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</si>
  <si>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</si>
  <si>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</si>
  <si>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</si>
  <si>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</si>
  <si>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</si>
  <si>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</si>
  <si>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</si>
  <si>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</si>
  <si>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</si>
  <si>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</si>
  <si>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</si>
  <si>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</si>
  <si>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</si>
  <si>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</si>
  <si>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</si>
  <si>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</si>
  <si>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</si>
  <si>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</si>
  <si>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</si>
  <si>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</si>
  <si>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</si>
  <si>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</si>
  <si>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</si>
  <si>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</si>
  <si>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</si>
  <si>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</si>
  <si>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</si>
  <si>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</si>
  <si>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</si>
  <si>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</si>
  <si>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</si>
  <si>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</si>
  <si>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</si>
  <si>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</si>
  <si>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</si>
  <si>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</si>
  <si>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</si>
  <si>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</si>
  <si>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</si>
  <si>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</si>
  <si>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</si>
  <si>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</si>
  <si>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</si>
  <si>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</si>
  <si>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</si>
  <si>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</si>
  <si>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</si>
  <si>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</si>
  <si>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</si>
  <si>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</si>
  <si>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</si>
  <si>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</si>
  <si>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</si>
  <si>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</si>
  <si>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</si>
  <si>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</si>
  <si>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</si>
  <si>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</si>
  <si>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</si>
  <si>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</si>
  <si>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</si>
  <si>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</si>
  <si>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</si>
  <si>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</si>
  <si>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</si>
  <si>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</si>
  <si>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</si>
  <si>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</si>
  <si>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</si>
  <si>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</si>
  <si>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</si>
  <si>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</si>
  <si>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</si>
  <si>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</si>
  <si>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</si>
  <si>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</si>
  <si>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</si>
  <si>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</si>
  <si>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</si>
  <si>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</si>
  <si>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</si>
  <si>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</si>
  <si>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</si>
  <si>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</si>
  <si>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</si>
  <si>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</si>
  <si>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</si>
  <si>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</si>
  <si>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</si>
  <si>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</si>
  <si>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</si>
  <si>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</si>
  <si>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</si>
  <si>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</si>
  <si>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</si>
  <si>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</si>
  <si>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</si>
  <si>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</si>
  <si>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</si>
  <si>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</si>
  <si>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</si>
  <si>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</si>
  <si>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</si>
  <si>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</si>
  <si>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</si>
  <si>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</si>
  <si>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</si>
  <si>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</si>
  <si>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</si>
  <si>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</si>
  <si>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</si>
  <si>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</si>
  <si>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</si>
  <si>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</si>
  <si>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</si>
  <si>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</si>
  <si>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</si>
  <si>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</si>
  <si>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</si>
  <si>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</si>
  <si>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</si>
  <si>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</si>
  <si>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</si>
  <si>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</si>
  <si>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</si>
  <si>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</si>
  <si>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</si>
  <si>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</si>
  <si>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</si>
  <si>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</si>
  <si>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</si>
  <si>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</si>
  <si>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</si>
  <si>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</si>
  <si>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</si>
  <si>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</si>
  <si>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</si>
  <si>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</si>
  <si>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</si>
  <si>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</si>
  <si>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</si>
  <si>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</si>
  <si>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</si>
  <si>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</si>
  <si>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</si>
  <si>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</si>
  <si>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</si>
  <si>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</si>
  <si>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</si>
  <si>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</si>
  <si>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</si>
  <si>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</si>
  <si>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</si>
  <si>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</si>
  <si>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</si>
  <si>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</si>
  <si>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</si>
  <si>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</si>
  <si>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</si>
  <si>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</si>
  <si>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</si>
  <si>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</si>
  <si>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</si>
  <si>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</si>
  <si>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</si>
  <si>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</si>
  <si>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</si>
  <si>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</si>
  <si>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</si>
  <si>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</si>
  <si>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</si>
  <si>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</si>
  <si>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</si>
  <si>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</si>
  <si>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</si>
  <si>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</si>
  <si>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</si>
  <si>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</si>
  <si>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</si>
  <si>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</si>
  <si>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</si>
  <si>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</si>
  <si>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</si>
  <si>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</si>
  <si>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</si>
  <si>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</si>
  <si>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</si>
  <si>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</si>
  <si>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</si>
  <si>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</si>
  <si>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</si>
  <si>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</si>
  <si>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</si>
  <si>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</si>
  <si>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</si>
  <si>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</si>
  <si>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</si>
  <si>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</si>
  <si>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</si>
  <si>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</si>
  <si>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</si>
  <si>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</si>
  <si>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</si>
  <si>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</si>
  <si>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</si>
  <si>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</si>
  <si>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</si>
  <si>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</si>
  <si>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</si>
  <si>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</si>
  <si>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</si>
  <si>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</si>
  <si>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</si>
  <si>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</si>
  <si>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</si>
  <si>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</si>
  <si>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</si>
  <si>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</si>
  <si>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</si>
  <si>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</si>
  <si>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</si>
  <si>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</si>
  <si>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</si>
  <si>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</si>
  <si>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</si>
  <si>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</si>
  <si>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</si>
  <si>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</si>
  <si>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</si>
  <si>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</si>
  <si>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</si>
  <si>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</si>
  <si>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</si>
  <si>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</si>
  <si>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</si>
  <si>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</si>
  <si>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</si>
  <si>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</si>
  <si>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</si>
  <si>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</si>
  <si>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</si>
  <si>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</si>
  <si>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</si>
  <si>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</si>
  <si>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</si>
  <si>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</si>
  <si>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</si>
  <si>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</si>
  <si>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</si>
  <si>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</si>
  <si>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</si>
  <si>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</si>
  <si>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</si>
  <si>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</si>
  <si>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</si>
  <si>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</si>
  <si>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</si>
  <si>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</si>
  <si>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</si>
  <si>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</si>
  <si>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</si>
  <si>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</si>
  <si>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</si>
  <si>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</si>
  <si>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</si>
  <si>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</si>
  <si>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</si>
  <si>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</si>
  <si>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</si>
  <si>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</si>
  <si>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</si>
  <si>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</si>
  <si>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</si>
  <si>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</si>
  <si>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</si>
  <si>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</si>
  <si>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</si>
  <si>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</si>
  <si>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</si>
  <si>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</si>
  <si>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</si>
  <si>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</si>
  <si>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</si>
  <si>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</si>
  <si>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</si>
  <si>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</si>
  <si>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</si>
  <si>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</si>
  <si>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</si>
  <si>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</si>
  <si>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</si>
  <si>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</si>
  <si>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</si>
  <si>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</si>
  <si>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</si>
  <si>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</si>
  <si>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</si>
  <si>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</si>
  <si>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</si>
  <si>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</si>
  <si>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</si>
  <si>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</si>
  <si>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</si>
  <si>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</si>
  <si>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</si>
  <si>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</si>
  <si>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</si>
  <si>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</si>
  <si>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</si>
  <si>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</si>
  <si>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</si>
  <si>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</si>
  <si>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</si>
  <si>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</si>
  <si>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</si>
  <si>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</si>
  <si>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</si>
  <si>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</si>
  <si>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</si>
  <si>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</si>
  <si>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</si>
  <si>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</si>
  <si>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</si>
  <si>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</si>
  <si>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</si>
  <si>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</si>
  <si>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</si>
  <si>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</si>
  <si>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</si>
  <si>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</si>
  <si>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</si>
  <si>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</si>
  <si>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</si>
  <si>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</si>
  <si>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</si>
  <si>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</si>
  <si>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</si>
  <si>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</si>
  <si>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</si>
  <si>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</si>
  <si>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</si>
  <si>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</si>
  <si>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</si>
  <si>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</si>
  <si>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</si>
  <si>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</si>
  <si>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</si>
  <si>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</si>
  <si>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</si>
  <si>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</si>
  <si>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</si>
  <si>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</si>
  <si>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</si>
  <si>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</si>
  <si>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</si>
  <si>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</si>
  <si>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</si>
  <si>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</si>
  <si>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</si>
  <si>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</si>
  <si>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</si>
  <si>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</si>
  <si>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</si>
  <si>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</si>
  <si>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</si>
  <si>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</si>
  <si>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</si>
  <si>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</si>
  <si>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</si>
  <si>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</si>
  <si>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</si>
  <si>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</si>
  <si>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</si>
  <si>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</si>
  <si>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</si>
  <si>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</si>
  <si>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</si>
  <si>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</si>
  <si>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</si>
  <si>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</si>
  <si>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</si>
  <si>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</si>
  <si>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</si>
  <si>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</si>
  <si>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</si>
  <si>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</si>
  <si>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</si>
  <si>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</si>
  <si>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</si>
  <si>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</si>
  <si>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</si>
  <si>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</si>
  <si>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</si>
  <si>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</si>
  <si>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</si>
  <si>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</si>
  <si>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</si>
  <si>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</si>
  <si>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</si>
  <si>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</si>
  <si>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</si>
  <si>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</si>
  <si>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</si>
  <si>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</si>
  <si>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</si>
  <si>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</si>
  <si>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</si>
  <si>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</si>
  <si>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</si>
  <si>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</si>
  <si>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</si>
  <si>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</si>
  <si>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</si>
  <si>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</si>
  <si>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</si>
  <si>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</si>
  <si>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</si>
  <si>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</si>
  <si>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</si>
  <si>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</si>
  <si>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</si>
  <si>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</si>
  <si>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</si>
  <si>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</si>
  <si>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</si>
  <si>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</si>
  <si>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</si>
  <si>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</si>
  <si>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</si>
  <si>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</si>
  <si>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</si>
  <si>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</si>
  <si>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</si>
  <si>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</si>
  <si>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</si>
  <si>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</si>
  <si>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</si>
  <si>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</si>
  <si>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</si>
  <si>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</si>
  <si>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</si>
  <si>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</si>
  <si>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</si>
  <si>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</si>
  <si>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</si>
  <si>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</si>
  <si>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</si>
  <si>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</si>
  <si>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</si>
  <si>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</si>
  <si>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</si>
  <si>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</si>
  <si>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</si>
  <si>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</si>
  <si>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</si>
  <si>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</si>
  <si>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</si>
  <si>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</si>
  <si>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</si>
  <si>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</si>
  <si>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</si>
  <si>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</si>
  <si>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</si>
  <si>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</si>
  <si>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</si>
  <si>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</si>
  <si>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</si>
  <si>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</si>
  <si>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</si>
  <si>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</si>
  <si>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</si>
  <si>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</si>
  <si>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</si>
  <si>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</si>
  <si>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</si>
  <si>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</si>
  <si>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</si>
  <si>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</si>
  <si>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</si>
  <si>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</si>
  <si>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</si>
  <si>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</si>
  <si>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</si>
  <si>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</si>
  <si>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</si>
  <si>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</si>
  <si>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</si>
  <si>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</si>
  <si>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</si>
  <si>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</si>
  <si>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</si>
  <si>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</si>
  <si>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</si>
  <si>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</si>
  <si>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</si>
  <si>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</si>
  <si>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</si>
  <si>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</si>
  <si>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</si>
  <si>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</si>
  <si>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</si>
  <si>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</si>
  <si>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</si>
  <si>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</si>
  <si>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</si>
  <si>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</si>
  <si>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</si>
  <si>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</si>
  <si>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</si>
  <si>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</si>
  <si>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</si>
  <si>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</si>
  <si>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</si>
  <si>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</si>
  <si>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</si>
  <si>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</si>
  <si>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</si>
  <si>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</si>
  <si>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</si>
  <si>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</si>
  <si>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</si>
  <si>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</si>
  <si>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</si>
  <si>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</si>
  <si>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</si>
  <si>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</si>
  <si>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</si>
  <si>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</si>
  <si>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</si>
  <si>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</si>
  <si>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</si>
  <si>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</si>
  <si>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</si>
  <si>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</si>
  <si>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</si>
  <si>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</si>
  <si>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</si>
  <si>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</si>
  <si>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</si>
  <si>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</si>
  <si>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</si>
  <si>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</si>
  <si>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</si>
  <si>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</si>
  <si>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</si>
  <si>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</si>
  <si>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</si>
  <si>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</si>
  <si>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</si>
  <si>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</si>
  <si>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</si>
  <si>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</si>
  <si>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</si>
  <si>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</si>
  <si>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</si>
  <si>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</si>
  <si>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</si>
  <si>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</si>
  <si>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</si>
  <si>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</si>
  <si>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</si>
  <si>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</si>
  <si>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</si>
  <si>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</si>
  <si>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</si>
  <si>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</si>
  <si>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</si>
  <si>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</si>
  <si>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</si>
  <si>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</si>
  <si>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</si>
  <si>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</si>
  <si>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</si>
  <si>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</si>
  <si>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</si>
  <si>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</si>
  <si>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</si>
  <si>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</si>
  <si>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</si>
  <si>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</si>
  <si>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</si>
  <si>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</si>
  <si>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</si>
  <si>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</si>
  <si>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</si>
  <si>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</si>
  <si>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</si>
  <si>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</si>
  <si>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</si>
  <si>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</si>
  <si>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</si>
  <si>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</si>
  <si>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</si>
  <si>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</si>
  <si>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</si>
  <si>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</si>
  <si>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</si>
  <si>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</si>
  <si>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</si>
  <si>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</si>
  <si>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</si>
  <si>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</si>
  <si>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</si>
  <si>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</si>
  <si>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</si>
  <si>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</si>
  <si>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</si>
  <si>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</si>
  <si>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</si>
  <si>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</si>
  <si>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</si>
  <si>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</si>
  <si>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</si>
  <si>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</si>
  <si>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</si>
  <si>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</si>
  <si>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</si>
  <si>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</si>
  <si>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</si>
  <si>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</si>
  <si>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</si>
  <si>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</si>
  <si>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</si>
  <si>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</si>
  <si>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</si>
  <si>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</si>
  <si>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</si>
  <si>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</si>
  <si>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</si>
  <si>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</si>
  <si>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</si>
  <si>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</si>
  <si>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</si>
  <si>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</si>
  <si>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</si>
  <si>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</si>
  <si>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</si>
  <si>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</si>
  <si>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</si>
  <si>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</si>
  <si>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</si>
  <si>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</si>
  <si>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</si>
  <si>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</si>
  <si>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</si>
  <si>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</si>
  <si>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</si>
  <si>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</si>
  <si>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</si>
  <si>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</si>
  <si>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</si>
  <si>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</si>
  <si>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</si>
  <si>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</si>
  <si>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</si>
  <si>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</si>
  <si>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</si>
  <si>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</si>
  <si>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</si>
  <si>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</si>
  <si>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</si>
  <si>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</si>
  <si>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</si>
  <si>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</si>
  <si>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</si>
  <si>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</si>
  <si>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</si>
  <si>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</si>
  <si>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</si>
  <si>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</si>
  <si>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</si>
  <si>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</si>
  <si>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</si>
  <si>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</si>
  <si>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</si>
  <si>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</si>
  <si>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</si>
  <si>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</si>
  <si>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</si>
  <si>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</si>
  <si>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</si>
  <si>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</si>
  <si>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</si>
  <si>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</si>
  <si>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</si>
  <si>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</si>
  <si>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</si>
  <si>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</si>
  <si>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</si>
  <si>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</si>
  <si>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</si>
  <si>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</si>
  <si>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</si>
  <si>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</si>
  <si>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</si>
  <si>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</si>
  <si>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</si>
  <si>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</si>
  <si>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</si>
  <si>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</si>
  <si>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</si>
  <si>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</si>
  <si>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</si>
  <si>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</si>
  <si>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</si>
  <si>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</si>
  <si>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</si>
  <si>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</si>
  <si>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</si>
  <si>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</si>
  <si>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</si>
  <si>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</si>
  <si>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</si>
  <si>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</si>
  <si>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</si>
  <si>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</si>
  <si>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</si>
  <si>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</si>
  <si>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</si>
  <si>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</si>
  <si>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</si>
  <si>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</si>
  <si>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</si>
  <si>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</si>
  <si>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</si>
  <si>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</si>
  <si>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</si>
  <si>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</si>
  <si>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</si>
  <si>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</si>
  <si>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</si>
  <si>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</si>
  <si>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</si>
  <si>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</si>
  <si>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</si>
  <si>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</si>
  <si>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</si>
  <si>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</si>
  <si>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</si>
  <si>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</si>
  <si>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</si>
  <si>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</si>
  <si>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</si>
  <si>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</si>
  <si>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</si>
  <si>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</si>
  <si>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</si>
  <si>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</si>
  <si>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</si>
  <si>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</si>
  <si>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</si>
  <si>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</si>
  <si>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</si>
  <si>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</si>
  <si>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</si>
  <si>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</si>
  <si>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</si>
  <si>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</si>
  <si>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</si>
  <si>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</si>
  <si>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</si>
  <si>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</si>
  <si>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</si>
  <si>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</si>
  <si>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</si>
  <si>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</si>
  <si>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</si>
  <si>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</si>
  <si>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</si>
  <si>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</si>
  <si>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</si>
  <si>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</si>
  <si>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</si>
  <si>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</si>
  <si>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</si>
  <si>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</si>
  <si>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</si>
  <si>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</si>
  <si>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</si>
  <si>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</si>
  <si>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</si>
  <si>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</si>
  <si>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</si>
  <si>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</si>
  <si>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</si>
  <si>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</si>
  <si>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</si>
  <si>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</si>
  <si>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</si>
  <si>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</si>
  <si>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</si>
  <si>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</si>
  <si>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</si>
  <si>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</si>
  <si>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</si>
  <si>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</si>
  <si>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</si>
  <si>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</si>
  <si>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</si>
  <si>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</si>
  <si>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</si>
  <si>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</si>
  <si>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</si>
  <si>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</si>
  <si>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</si>
  <si>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</si>
  <si>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</si>
  <si>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</si>
  <si>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</si>
  <si>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</si>
  <si>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</si>
  <si>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</si>
  <si>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</si>
  <si>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</si>
  <si>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</si>
  <si>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</si>
  <si>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</si>
  <si>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</si>
  <si>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</si>
  <si>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</si>
  <si>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</si>
  <si>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</si>
  <si>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</si>
  <si>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</si>
  <si>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</si>
  <si>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</si>
  <si>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</si>
  <si>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</si>
  <si>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</si>
  <si>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</si>
  <si>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</si>
  <si>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</si>
  <si>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</si>
  <si>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</si>
  <si>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</si>
  <si>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</si>
  <si>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</si>
  <si>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</si>
  <si>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</si>
  <si>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</si>
  <si>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</si>
  <si>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</si>
  <si>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</si>
  <si>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</si>
  <si>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</si>
  <si>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</si>
  <si>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</si>
  <si>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</si>
  <si>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</si>
  <si>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</si>
  <si>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</si>
  <si>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</si>
  <si>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</si>
  <si>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</si>
  <si>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</si>
  <si>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</si>
  <si>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</si>
  <si>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</si>
  <si>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</si>
  <si>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</si>
  <si>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</si>
  <si>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</si>
  <si>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</si>
  <si>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</si>
  <si>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</si>
  <si>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</si>
  <si>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</si>
  <si>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</si>
  <si>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</si>
  <si>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</si>
  <si>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</si>
  <si>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</si>
  <si>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</si>
  <si>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</si>
  <si>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</si>
  <si>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</si>
  <si>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</si>
  <si>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</si>
  <si>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</si>
  <si>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</si>
  <si>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</si>
  <si>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</si>
  <si>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</si>
  <si>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</si>
  <si>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</si>
  <si>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</si>
  <si>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</si>
  <si>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</si>
  <si>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</si>
  <si>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</si>
  <si>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</si>
  <si>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</si>
  <si>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</si>
  <si>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</si>
  <si>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</si>
  <si>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</si>
  <si>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</si>
  <si>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</si>
  <si>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</si>
  <si>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</si>
  <si>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</si>
  <si>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</si>
  <si>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</si>
  <si>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</si>
  <si>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</si>
  <si>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</si>
  <si>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</si>
  <si>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</si>
  <si>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</si>
  <si>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</si>
  <si>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</si>
  <si>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</si>
  <si>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</si>
  <si>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</si>
  <si>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</si>
  <si>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</si>
  <si>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</si>
  <si>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</si>
  <si>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</si>
  <si>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</si>
  <si>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</si>
  <si>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</si>
  <si>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</si>
  <si>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</si>
  <si>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</si>
  <si>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</si>
  <si>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</si>
  <si>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</si>
  <si>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</si>
  <si>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</si>
  <si>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</si>
  <si>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</si>
  <si>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</si>
  <si>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</si>
  <si>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</si>
  <si>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</si>
  <si>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</si>
  <si>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</si>
  <si>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</si>
  <si>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</si>
  <si>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</si>
  <si>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</si>
  <si>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</si>
  <si>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</si>
  <si>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</si>
  <si>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</si>
  <si>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</si>
  <si>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</si>
  <si>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</si>
  <si>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</si>
  <si>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</si>
  <si>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</si>
  <si>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</si>
  <si>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</si>
  <si>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</si>
  <si>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</si>
  <si>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</si>
  <si>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</si>
  <si>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</si>
  <si>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</si>
  <si>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</si>
  <si>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</si>
  <si>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</si>
  <si>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</si>
  <si>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</si>
  <si>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</si>
  <si>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</si>
  <si>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</si>
  <si>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</si>
  <si>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</si>
  <si>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</si>
  <si>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</si>
  <si>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</si>
  <si>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</si>
  <si>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</si>
  <si>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</si>
  <si>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</si>
  <si>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</si>
  <si>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</si>
  <si>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</si>
  <si>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</si>
  <si>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</si>
  <si>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</si>
  <si>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</si>
  <si>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</si>
  <si>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</si>
  <si>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</si>
  <si>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</si>
  <si>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</si>
  <si>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</si>
  <si>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</si>
  <si>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</si>
  <si>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</si>
  <si>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</si>
  <si>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</si>
  <si>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</si>
  <si>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</si>
  <si>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</si>
  <si>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</si>
  <si>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</si>
  <si>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</si>
  <si>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</si>
  <si>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</si>
  <si>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</si>
  <si>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</si>
  <si>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</si>
  <si>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</si>
  <si>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</si>
  <si>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</si>
  <si>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</si>
  <si>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</si>
  <si>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</si>
  <si>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</si>
  <si>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</si>
  <si>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</si>
  <si>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</si>
  <si>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</si>
  <si>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</si>
  <si>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</si>
  <si>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</si>
  <si>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</si>
  <si>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</si>
  <si>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</si>
  <si>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</si>
  <si>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</si>
  <si>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</si>
  <si>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</si>
  <si>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</si>
  <si>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</si>
  <si>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</si>
  <si>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</si>
  <si>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</si>
  <si>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</si>
  <si>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</si>
  <si>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</si>
  <si>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</si>
  <si>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</si>
  <si>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</si>
  <si>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</si>
  <si>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</si>
  <si>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</si>
  <si>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</si>
  <si>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</si>
  <si>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</si>
  <si>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</si>
  <si>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</si>
  <si>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</si>
  <si>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</si>
  <si>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</si>
  <si>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</si>
  <si>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</si>
  <si>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</si>
  <si>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</si>
  <si>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</si>
  <si>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</si>
  <si>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</si>
  <si>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</si>
  <si>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</si>
  <si>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</si>
  <si>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</si>
  <si>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</si>
  <si>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</si>
  <si>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</si>
  <si>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</si>
  <si>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</si>
  <si>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</si>
  <si>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</si>
  <si>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</si>
  <si>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</si>
  <si>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</si>
  <si>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</si>
  <si>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</si>
  <si>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</si>
  <si>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</si>
  <si>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</si>
  <si>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</si>
  <si>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</si>
  <si>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</si>
  <si>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</si>
  <si>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</si>
  <si>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</si>
  <si>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</si>
  <si>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</si>
  <si>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</si>
  <si>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</si>
  <si>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</si>
  <si>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</si>
  <si>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</si>
  <si>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</si>
  <si>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</si>
  <si>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</si>
  <si>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</si>
  <si>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</si>
  <si>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</si>
  <si>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</si>
  <si>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</si>
  <si>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</si>
  <si>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</si>
  <si>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</si>
  <si>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</si>
  <si>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</si>
  <si>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</si>
  <si>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</si>
  <si>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</si>
  <si>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</si>
  <si>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</si>
  <si>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</si>
  <si>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</si>
  <si>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</si>
  <si>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</si>
  <si>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</si>
  <si>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</si>
  <si>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</si>
  <si>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</si>
  <si>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</si>
  <si>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</si>
  <si>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</si>
  <si>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</si>
  <si>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</si>
  <si>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</si>
  <si>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</si>
  <si>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</si>
  <si>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</si>
  <si>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</si>
  <si>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</si>
  <si>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</si>
  <si>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</si>
  <si>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</si>
  <si>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</si>
  <si>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</si>
  <si>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</si>
  <si>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</si>
  <si>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</si>
  <si>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</si>
  <si>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</si>
  <si>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</si>
  <si>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</si>
  <si>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</si>
  <si>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</si>
  <si>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</si>
  <si>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</si>
  <si>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</si>
  <si>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</si>
  <si>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</si>
  <si>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</si>
  <si>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</si>
  <si>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</si>
  <si>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</si>
  <si>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</si>
  <si>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</si>
  <si>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</si>
  <si>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</si>
  <si>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</si>
  <si>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</si>
  <si>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</si>
  <si>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</si>
  <si>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</si>
  <si>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</si>
  <si>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</si>
  <si>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</si>
  <si>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</si>
  <si>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</si>
  <si>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</si>
  <si>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</si>
  <si>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</si>
  <si>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</si>
  <si>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</si>
  <si>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</si>
  <si>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</si>
  <si>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</si>
  <si>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</si>
  <si>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</si>
  <si>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</si>
  <si>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</si>
  <si>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</si>
  <si>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</si>
  <si>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</si>
  <si>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</si>
  <si>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</si>
  <si>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</si>
  <si>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</si>
  <si>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</si>
  <si>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</si>
  <si>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</si>
  <si>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</si>
  <si>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</si>
  <si>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</si>
  <si>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</si>
  <si>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</si>
  <si>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</si>
  <si>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</si>
  <si>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</si>
  <si>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</si>
  <si>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</si>
  <si>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</si>
  <si>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</si>
  <si>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</si>
  <si>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</si>
  <si>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</si>
  <si>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</si>
  <si>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</si>
  <si>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</si>
  <si>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</si>
  <si>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</si>
  <si>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</si>
  <si>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</si>
  <si>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</si>
  <si>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</si>
  <si>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</si>
  <si>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</si>
  <si>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</si>
  <si>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</si>
  <si>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</si>
  <si>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</si>
  <si>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</si>
  <si>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</si>
  <si>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</si>
  <si>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</si>
  <si>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</si>
  <si>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</si>
  <si>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</si>
  <si>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</si>
  <si>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</si>
  <si>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</si>
  <si>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</si>
  <si>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</si>
  <si>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</si>
  <si>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</si>
  <si>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</si>
  <si>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</si>
  <si>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</si>
  <si>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</si>
  <si>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</si>
  <si>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</si>
  <si>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</si>
  <si>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</si>
  <si>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</si>
  <si>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</si>
  <si>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</si>
  <si>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</si>
  <si>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</si>
  <si>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</si>
  <si>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</si>
  <si>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</si>
  <si>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</si>
  <si>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</si>
  <si>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</si>
  <si>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</si>
  <si>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</si>
  <si>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</si>
  <si>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</si>
  <si>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</si>
  <si>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</si>
  <si>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</si>
  <si>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</si>
  <si>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</si>
  <si>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</si>
  <si>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</si>
  <si>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</si>
  <si>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</si>
  <si>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</si>
  <si>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</si>
  <si>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</si>
  <si>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</si>
  <si>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</si>
  <si>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</si>
  <si>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</si>
  <si>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</si>
  <si>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</si>
  <si>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</si>
  <si>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</si>
  <si>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</si>
  <si>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</si>
  <si>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</si>
  <si>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</si>
  <si>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</si>
  <si>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</si>
  <si>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</si>
  <si>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</si>
  <si>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</si>
  <si>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</si>
  <si>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</si>
  <si>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</si>
  <si>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</si>
  <si>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</si>
  <si>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</si>
  <si>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</si>
  <si>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</si>
  <si>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</si>
  <si>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</si>
  <si>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</si>
  <si>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</si>
  <si>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</si>
  <si>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</si>
  <si>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</si>
  <si>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</si>
  <si>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</si>
  <si>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</si>
  <si>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</si>
  <si>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</si>
  <si>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</si>
  <si>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</si>
  <si>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</si>
  <si>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</si>
  <si>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</si>
  <si>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</si>
  <si>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</si>
  <si>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</si>
  <si>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</si>
  <si>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</si>
  <si>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</si>
  <si>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</si>
  <si>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</si>
  <si>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</si>
  <si>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</si>
  <si>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</si>
  <si>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</si>
  <si>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</si>
  <si>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</si>
  <si>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</si>
  <si>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</si>
  <si>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</si>
  <si>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</si>
  <si>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</si>
  <si>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</si>
  <si>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</si>
  <si>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</si>
  <si>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</si>
  <si>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</si>
  <si>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</si>
  <si>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</si>
  <si>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</si>
  <si>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</si>
  <si>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</si>
  <si>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</si>
  <si>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</si>
  <si>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</si>
  <si>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</si>
  <si>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</si>
  <si>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</si>
  <si>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</si>
  <si>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</si>
  <si>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</si>
  <si>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</si>
  <si>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</si>
  <si>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</si>
  <si>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</si>
  <si>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</si>
  <si>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</si>
  <si>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</si>
  <si>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</si>
  <si>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</si>
  <si>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</si>
  <si>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</si>
  <si>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</si>
  <si>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</si>
  <si>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</si>
  <si>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</si>
  <si>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</si>
  <si>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</si>
  <si>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</si>
  <si>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</si>
  <si>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</si>
  <si>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</si>
  <si>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</si>
  <si>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</si>
  <si>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</si>
  <si>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</si>
  <si>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</si>
  <si>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</si>
  <si>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</si>
  <si>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</si>
  <si>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</si>
  <si>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</si>
  <si>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</si>
  <si>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</si>
  <si>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</si>
  <si>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</si>
  <si>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</si>
  <si>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</si>
  <si>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</si>
  <si>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</si>
  <si>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</si>
  <si>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</si>
  <si>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</si>
  <si>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</si>
  <si>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</si>
  <si>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</si>
  <si>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</si>
  <si>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</si>
  <si>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</si>
  <si>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</si>
  <si>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</si>
  <si>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</si>
  <si>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</si>
  <si>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</si>
  <si>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</si>
  <si>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</si>
  <si>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</si>
  <si>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</si>
  <si>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</si>
  <si>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</si>
  <si>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</si>
  <si>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</si>
  <si>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</si>
  <si>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</si>
  <si>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</si>
  <si>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</si>
  <si>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</si>
  <si>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</si>
  <si>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</si>
  <si>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</si>
  <si>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</si>
  <si>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</si>
  <si>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</si>
  <si>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</si>
  <si>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</si>
  <si>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</si>
  <si>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</si>
  <si>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</si>
  <si>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</si>
  <si>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</si>
  <si>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</si>
  <si>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</si>
  <si>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</si>
  <si>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</si>
  <si>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</si>
  <si>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</si>
  <si>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</si>
  <si>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</si>
  <si>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</si>
  <si>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</si>
  <si>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</si>
  <si>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</si>
  <si>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</si>
  <si>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</si>
  <si>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</si>
  <si>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</si>
  <si>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</si>
  <si>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</si>
  <si>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</si>
  <si>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</si>
  <si>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</si>
  <si>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</si>
  <si>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</si>
  <si>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</si>
  <si>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</si>
  <si>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</si>
  <si>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</si>
  <si>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</si>
  <si>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</si>
  <si>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</si>
  <si>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</si>
  <si>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</si>
  <si>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</si>
  <si>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</si>
  <si>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</si>
  <si>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</si>
  <si>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</si>
  <si>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</si>
  <si>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</si>
  <si>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</si>
  <si>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</si>
  <si>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</si>
  <si>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</si>
  <si>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</si>
  <si>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</si>
  <si>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</si>
  <si>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</si>
  <si>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</si>
  <si>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</si>
  <si>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</si>
  <si>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</si>
  <si>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</si>
  <si>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</si>
  <si>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</si>
  <si>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</si>
  <si>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</si>
  <si>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</si>
  <si>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</si>
  <si>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</si>
  <si>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</si>
  <si>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</si>
  <si>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</si>
  <si>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</si>
  <si>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</si>
  <si>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</si>
  <si>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</si>
  <si>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</si>
  <si>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</si>
  <si>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</si>
  <si>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</si>
  <si>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</si>
  <si>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</si>
  <si>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</si>
  <si>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</si>
  <si>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</si>
  <si>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</si>
  <si>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</si>
  <si>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</si>
  <si>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</si>
  <si>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</si>
  <si>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</si>
  <si>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</si>
  <si>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</si>
  <si>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</si>
  <si>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</si>
  <si>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</si>
  <si>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</si>
  <si>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</si>
  <si>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</si>
  <si>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</si>
  <si>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</si>
  <si>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</si>
  <si>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</si>
  <si>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</si>
  <si>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</si>
  <si>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</si>
  <si>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</si>
  <si>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</si>
  <si>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</si>
  <si>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</si>
  <si>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</si>
  <si>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</si>
  <si>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</si>
  <si>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</si>
  <si>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</si>
  <si>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</si>
  <si>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</si>
  <si>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</si>
  <si>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</si>
  <si>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</si>
  <si>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</si>
  <si>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</si>
  <si>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</si>
  <si>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</si>
  <si>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</si>
  <si>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</si>
  <si>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</si>
  <si>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</si>
  <si>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</si>
  <si>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</si>
  <si>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</si>
  <si>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</si>
  <si>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</si>
  <si>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</si>
  <si>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</si>
  <si>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</si>
  <si>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</si>
  <si>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</si>
  <si>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</si>
  <si>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</si>
  <si>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</si>
  <si>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</si>
  <si>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</si>
  <si>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</si>
  <si>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</si>
  <si>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</si>
  <si>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</si>
  <si>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</si>
  <si>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</si>
  <si>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</si>
  <si>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</si>
  <si>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</si>
  <si>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</si>
  <si>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</si>
  <si>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</si>
  <si>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</si>
  <si>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</si>
  <si>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</si>
  <si>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</si>
  <si>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</si>
  <si>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</si>
  <si>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</si>
  <si>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</si>
  <si>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</si>
  <si>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</si>
  <si>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</si>
  <si>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</si>
  <si>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</si>
  <si>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</si>
  <si>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</si>
  <si>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</si>
  <si>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</si>
  <si>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</si>
  <si>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</si>
  <si>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</si>
  <si>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</si>
  <si>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</si>
  <si>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</si>
  <si>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</si>
  <si>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</si>
  <si>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</si>
  <si>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</si>
  <si>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</si>
  <si>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</si>
  <si>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</si>
  <si>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</si>
  <si>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</si>
  <si>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</si>
  <si>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</si>
  <si>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</si>
  <si>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</si>
  <si>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</si>
  <si>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</si>
  <si>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</si>
  <si>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</si>
  <si>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</si>
  <si>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</si>
  <si>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</si>
  <si>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</si>
  <si>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</si>
  <si>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</si>
  <si>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</si>
  <si>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</si>
  <si>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</si>
  <si>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</si>
  <si>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</si>
  <si>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</si>
  <si>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</si>
  <si>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</si>
  <si>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</si>
  <si>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</si>
  <si>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</si>
  <si>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</si>
  <si>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</si>
  <si>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</si>
  <si>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</si>
  <si>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</si>
  <si>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</si>
  <si>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</si>
  <si>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</si>
  <si>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</si>
  <si>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</si>
  <si>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</si>
  <si>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</si>
  <si>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</si>
  <si>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</si>
  <si>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</si>
  <si>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</si>
  <si>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</si>
  <si>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</si>
  <si>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</si>
  <si>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</si>
  <si>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</si>
  <si>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</si>
  <si>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</si>
  <si>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</si>
  <si>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</si>
  <si>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</si>
  <si>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</si>
  <si>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</si>
  <si>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</si>
  <si>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</si>
  <si>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</si>
  <si>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</si>
  <si>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</si>
  <si>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</si>
  <si>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</si>
  <si>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</si>
  <si>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</si>
  <si>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</si>
  <si>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</si>
  <si>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</si>
  <si>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</si>
  <si>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</si>
  <si>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</si>
  <si>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</si>
  <si>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</si>
  <si>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</si>
  <si>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</si>
  <si>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</si>
  <si>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</si>
  <si>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</si>
  <si>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</si>
  <si>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</si>
  <si>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</si>
  <si>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</si>
  <si>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</si>
  <si>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</si>
  <si>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</si>
  <si>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</si>
  <si>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</si>
  <si>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</si>
  <si>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</si>
  <si>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</si>
  <si>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</si>
  <si>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</si>
  <si>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</si>
  <si>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</si>
  <si>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</si>
  <si>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</si>
  <si>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</si>
  <si>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</si>
  <si>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</si>
  <si>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</si>
  <si>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</si>
  <si>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</si>
  <si>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</si>
  <si>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</si>
  <si>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</si>
  <si>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</si>
  <si>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</si>
  <si>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</si>
  <si>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</si>
  <si>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</si>
  <si>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</si>
  <si>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</si>
  <si>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</si>
  <si>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</si>
  <si>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</si>
  <si>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</si>
  <si>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</si>
  <si>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</si>
  <si>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</si>
  <si>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</si>
  <si>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</si>
  <si>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</si>
  <si>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</si>
  <si>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</si>
  <si>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</si>
  <si>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</si>
  <si>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</si>
  <si>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</si>
  <si>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</si>
  <si>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</si>
  <si>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</si>
  <si>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</si>
  <si>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</si>
  <si>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</si>
  <si>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</si>
  <si>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</si>
  <si>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</si>
  <si>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</si>
  <si>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</si>
  <si>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</si>
  <si>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</si>
  <si>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</si>
  <si>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</si>
  <si>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</si>
  <si>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</si>
  <si>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</si>
  <si>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</si>
  <si>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</si>
  <si>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</si>
  <si>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</si>
  <si>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</si>
  <si>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</si>
  <si>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</si>
  <si>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</si>
  <si>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</si>
  <si>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</si>
  <si>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</si>
  <si>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</si>
  <si>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</si>
  <si>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</si>
  <si>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</si>
  <si>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</si>
  <si>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</si>
  <si>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</si>
  <si>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</si>
  <si>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</si>
  <si>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</si>
  <si>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</si>
  <si>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</si>
  <si>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</si>
  <si>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</si>
  <si>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</si>
  <si>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</si>
  <si>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</si>
  <si>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</si>
  <si>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</si>
  <si>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</si>
  <si>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</si>
  <si>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</si>
  <si>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</si>
  <si>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</si>
  <si>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</si>
  <si>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</si>
  <si>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</si>
  <si>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</si>
  <si>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</si>
  <si>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</si>
  <si>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</si>
  <si>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</si>
  <si>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</si>
  <si>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</si>
  <si>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</si>
  <si>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</si>
  <si>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</si>
  <si>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</si>
  <si>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</si>
  <si>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</si>
  <si>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</si>
  <si>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</si>
  <si>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</si>
  <si>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</si>
  <si>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</si>
  <si>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</si>
  <si>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</si>
  <si>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</si>
  <si>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</si>
  <si>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</si>
  <si>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</si>
  <si>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</si>
  <si>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</si>
  <si>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</si>
  <si>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</si>
  <si>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</si>
  <si>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</si>
  <si>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</si>
  <si>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</si>
  <si>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</si>
  <si>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</si>
  <si>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</si>
  <si>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</si>
  <si>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</si>
  <si>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</si>
  <si>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</si>
  <si>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</si>
  <si>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</si>
  <si>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</si>
  <si>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</si>
  <si>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</si>
  <si>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</si>
  <si>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</si>
  <si>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</si>
  <si>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</si>
  <si>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</si>
  <si>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</si>
  <si>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</si>
  <si>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</si>
  <si>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</si>
  <si>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</si>
  <si>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</si>
  <si>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</si>
  <si>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</si>
  <si>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</si>
  <si>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</si>
  <si>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</si>
  <si>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</si>
  <si>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</si>
  <si>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</si>
  <si>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</si>
  <si>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</si>
  <si>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</si>
  <si>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</si>
  <si>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</si>
  <si>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</si>
  <si>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</si>
  <si>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</si>
  <si>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</si>
  <si>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</si>
  <si>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</si>
  <si>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</si>
  <si>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</si>
  <si>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</si>
  <si>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</si>
  <si>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</si>
  <si>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</si>
  <si>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</si>
  <si>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</si>
  <si>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</si>
  <si>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</si>
  <si>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</si>
  <si>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</si>
  <si>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</si>
  <si>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</si>
  <si>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</si>
  <si>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</si>
  <si>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</si>
  <si>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</si>
  <si>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</si>
  <si>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</si>
  <si>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</si>
  <si>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</si>
  <si>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</si>
  <si>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</si>
  <si>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</si>
  <si>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</si>
  <si>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</si>
  <si>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</si>
  <si>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</si>
  <si>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</si>
  <si>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</si>
  <si>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</si>
  <si>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</si>
  <si>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</si>
  <si>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</si>
  <si>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</si>
  <si>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</si>
  <si>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</si>
  <si>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</si>
  <si>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</si>
  <si>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</si>
  <si>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</si>
  <si>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</si>
  <si>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</si>
  <si>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</si>
  <si>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</si>
  <si>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</si>
  <si>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</si>
  <si>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</si>
  <si>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</si>
  <si>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</si>
  <si>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</si>
  <si>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</si>
  <si>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</si>
  <si>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</si>
  <si>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</si>
  <si>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</si>
  <si>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</si>
  <si>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</si>
  <si>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</si>
  <si>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</si>
  <si>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</si>
  <si>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</si>
  <si>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</si>
  <si>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</si>
  <si>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</si>
  <si>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</si>
  <si>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</si>
  <si>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</si>
  <si>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</si>
  <si>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</si>
  <si>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</si>
  <si>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</si>
  <si>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</si>
  <si>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</si>
  <si>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</si>
  <si>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</si>
  <si>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</si>
  <si>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</si>
  <si>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</si>
  <si>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</si>
  <si>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</si>
  <si>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</si>
  <si>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</si>
  <si>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</si>
  <si>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</si>
  <si>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</si>
  <si>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</si>
  <si>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</si>
  <si>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</si>
  <si>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</si>
  <si>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</si>
  <si>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</si>
  <si>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</si>
  <si>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</si>
  <si>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</si>
  <si>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</si>
  <si>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</si>
  <si>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</si>
  <si>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</si>
  <si>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</si>
  <si>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</si>
  <si>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</si>
  <si>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</si>
  <si>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</si>
  <si>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</si>
  <si>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</si>
  <si>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</si>
  <si>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</si>
  <si>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</si>
  <si>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</si>
  <si>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</si>
  <si>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</si>
  <si>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</si>
  <si>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</si>
  <si>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</si>
  <si>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</si>
  <si>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</si>
  <si>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</si>
  <si>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</si>
  <si>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</si>
  <si>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</si>
  <si>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</si>
  <si>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</si>
  <si>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</si>
  <si>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</si>
  <si>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</si>
  <si>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</si>
  <si>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</si>
  <si>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</si>
  <si>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</si>
  <si>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</si>
  <si>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</si>
  <si>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</si>
  <si>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</si>
  <si>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</si>
  <si>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</si>
  <si>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</si>
  <si>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</si>
  <si>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</si>
  <si>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</si>
  <si>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</si>
  <si>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</si>
  <si>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</si>
  <si>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</si>
  <si>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</si>
  <si>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</si>
  <si>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</si>
  <si>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</si>
  <si>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</si>
  <si>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</si>
  <si>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</si>
  <si>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</si>
  <si>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</si>
  <si>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</si>
  <si>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</si>
  <si>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</si>
  <si>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</si>
  <si>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</si>
  <si>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</si>
  <si>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</si>
  <si>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</si>
  <si>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</si>
  <si>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</si>
  <si>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</si>
  <si>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</si>
  <si>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</si>
  <si>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</si>
  <si>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</si>
  <si>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</si>
  <si>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</si>
  <si>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</si>
  <si>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</si>
  <si>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</si>
  <si>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</si>
  <si>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</si>
  <si>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</si>
  <si>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</si>
  <si>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</si>
  <si>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</si>
  <si>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</si>
  <si>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</si>
  <si>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</si>
  <si>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</si>
  <si>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</si>
  <si>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</si>
  <si>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</si>
  <si>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</si>
  <si>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</si>
  <si>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</si>
  <si>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</si>
  <si>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</si>
  <si>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</si>
  <si>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</si>
  <si>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</si>
  <si>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</si>
  <si>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</si>
  <si>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</si>
  <si>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</si>
  <si>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</si>
  <si>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</si>
  <si>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</si>
  <si>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</si>
  <si>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</si>
  <si>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</si>
  <si>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</si>
  <si>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</si>
  <si>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</si>
  <si>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</si>
  <si>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</si>
  <si>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</si>
  <si>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</si>
  <si>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</si>
  <si>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</si>
  <si>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</si>
  <si>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</si>
  <si>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</si>
  <si>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</si>
  <si>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</si>
  <si>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</si>
  <si>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</si>
  <si>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</si>
  <si>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</si>
  <si>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</si>
  <si>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</si>
  <si>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</si>
  <si>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</si>
  <si>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</si>
  <si>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</si>
  <si>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</si>
  <si>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</si>
  <si>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</si>
  <si>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</si>
  <si>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</si>
  <si>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</si>
  <si>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</si>
  <si>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</si>
  <si>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</si>
  <si>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</si>
  <si>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</si>
  <si>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</si>
  <si>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</si>
  <si>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</si>
  <si>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</si>
  <si>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</si>
  <si>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</si>
  <si>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</si>
  <si>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</si>
  <si>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</si>
  <si>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</si>
  <si>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</si>
  <si>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</si>
  <si>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</si>
  <si>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</si>
  <si>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</si>
  <si>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</si>
  <si>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</si>
  <si>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</si>
  <si>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</si>
  <si>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</si>
  <si>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</si>
  <si>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</si>
  <si>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</si>
  <si>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</si>
  <si>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</si>
  <si>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</si>
  <si>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</si>
  <si>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</si>
  <si>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</si>
  <si>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</si>
  <si>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</si>
  <si>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</si>
  <si>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</si>
  <si>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</si>
  <si>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</si>
  <si>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</si>
  <si>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</si>
  <si>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</si>
  <si>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</si>
  <si>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</si>
  <si>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</si>
  <si>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</si>
  <si>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</si>
  <si>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</si>
  <si>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</si>
  <si>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</si>
  <si>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</si>
  <si>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</si>
  <si>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</si>
  <si>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</si>
  <si>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</si>
  <si>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</si>
  <si>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</si>
  <si>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</si>
  <si>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</si>
  <si>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</si>
  <si>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</si>
  <si>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</si>
  <si>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</si>
  <si>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</si>
  <si>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</si>
  <si>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</si>
  <si>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</si>
  <si>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</si>
  <si>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</si>
  <si>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</si>
  <si>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</si>
  <si>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</si>
  <si>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</si>
  <si>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</si>
  <si>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</si>
  <si>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</si>
  <si>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</si>
  <si>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</si>
  <si>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</si>
  <si>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</si>
  <si>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</si>
  <si>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</si>
  <si>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</si>
  <si>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</si>
  <si>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</si>
  <si>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</si>
  <si>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</si>
  <si>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</si>
  <si>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</si>
  <si>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</si>
  <si>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</si>
  <si>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</si>
  <si>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</si>
  <si>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</si>
  <si>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</si>
  <si>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</si>
  <si>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</si>
  <si>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</si>
  <si>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</si>
  <si>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</si>
  <si>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</si>
  <si>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</si>
  <si>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</si>
  <si>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</si>
  <si>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</si>
  <si>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</si>
  <si>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</si>
  <si>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</si>
  <si>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</si>
  <si>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</si>
  <si>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</si>
  <si>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</si>
  <si>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</si>
  <si>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</si>
  <si>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</si>
  <si>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</si>
  <si>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</si>
  <si>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</si>
  <si>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</si>
  <si>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</si>
  <si>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</si>
  <si>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</si>
  <si>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</si>
  <si>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</si>
  <si>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</si>
  <si>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</si>
  <si>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</si>
  <si>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</si>
  <si>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</si>
  <si>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</si>
  <si>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</si>
  <si>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</si>
  <si>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</si>
  <si>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</si>
  <si>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</si>
  <si>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</si>
  <si>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</si>
  <si>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</si>
  <si>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</si>
  <si>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</si>
  <si>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</si>
  <si>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</si>
  <si>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</si>
  <si>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</si>
  <si>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</si>
  <si>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</si>
  <si>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</si>
  <si>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</si>
  <si>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</si>
  <si>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</si>
  <si>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</si>
  <si>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</si>
  <si>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</si>
  <si>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</si>
  <si>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</si>
  <si>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</si>
  <si>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</si>
  <si>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</si>
  <si>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</si>
  <si>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</si>
  <si>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</si>
  <si>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</si>
  <si>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</si>
  <si>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</si>
  <si>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</si>
  <si>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</si>
  <si>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</si>
  <si>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</si>
  <si>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</si>
  <si>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</si>
  <si>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</si>
  <si>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</si>
  <si>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</si>
  <si>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</si>
  <si>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</si>
  <si>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</si>
  <si>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</si>
  <si>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</si>
  <si>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</si>
  <si>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</si>
  <si>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</si>
  <si>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</si>
  <si>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</si>
  <si>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</si>
  <si>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</si>
  <si>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</si>
  <si>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</si>
  <si>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</si>
  <si>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</si>
  <si>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</si>
  <si>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</si>
  <si>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</si>
  <si>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</si>
  <si>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</si>
  <si>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</si>
  <si>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</si>
  <si>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</si>
  <si>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</si>
  <si>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</si>
  <si>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</si>
  <si>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</si>
  <si>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</si>
  <si>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</si>
  <si>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</si>
  <si>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</si>
  <si>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</si>
  <si>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</si>
  <si>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</si>
  <si>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</si>
  <si>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</si>
  <si>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</si>
  <si>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</si>
  <si>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</si>
  <si>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</si>
  <si>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</si>
  <si>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</si>
  <si>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</si>
  <si>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</si>
  <si>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</si>
  <si>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</si>
  <si>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</si>
  <si>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</si>
  <si>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</si>
  <si>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</si>
  <si>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</si>
  <si>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</si>
  <si>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</si>
  <si>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</si>
  <si>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</si>
  <si>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</si>
  <si>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</si>
  <si>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</si>
  <si>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</si>
  <si>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</si>
  <si>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</si>
  <si>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</si>
  <si>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</si>
  <si>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</si>
  <si>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</si>
  <si>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</si>
  <si>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</si>
  <si>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</si>
  <si>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</si>
  <si>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</si>
  <si>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</si>
  <si>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</si>
  <si>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</si>
  <si>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</si>
  <si>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</si>
  <si>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</si>
  <si>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</si>
  <si>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</si>
  <si>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</si>
  <si>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</si>
  <si>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</si>
  <si>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</si>
  <si>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</si>
  <si>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</si>
  <si>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</si>
  <si>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</si>
  <si>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</si>
  <si>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</si>
  <si>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</si>
  <si>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</si>
  <si>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</si>
  <si>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</si>
  <si>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</si>
  <si>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</si>
  <si>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</si>
  <si>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</si>
  <si>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</si>
  <si>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</si>
  <si>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</si>
  <si>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</si>
  <si>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</si>
  <si>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</si>
  <si>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</si>
  <si>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</si>
  <si>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</si>
  <si>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</si>
  <si>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</si>
  <si>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</si>
  <si>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</si>
  <si>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</si>
  <si>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</si>
  <si>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</si>
  <si>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</si>
  <si>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</si>
  <si>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</si>
  <si>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</si>
  <si>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</si>
  <si>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</si>
  <si>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</si>
  <si>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</si>
  <si>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</si>
  <si>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</si>
  <si>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</si>
  <si>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</si>
  <si>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</si>
  <si>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</si>
  <si>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</si>
  <si>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</si>
  <si>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</si>
  <si>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</si>
  <si>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</si>
  <si>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</si>
  <si>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</si>
  <si>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</si>
  <si>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</si>
  <si>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</si>
  <si>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</si>
  <si>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</si>
  <si>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</si>
  <si>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</si>
  <si>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</si>
  <si>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</si>
  <si>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</si>
  <si>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</si>
  <si>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</si>
  <si>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</si>
  <si>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</si>
  <si>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</si>
  <si>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</si>
  <si>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</si>
  <si>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</si>
  <si>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</si>
  <si>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</si>
  <si>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</si>
  <si>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</si>
  <si>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</si>
  <si>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</si>
  <si>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</si>
  <si>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</si>
  <si>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</si>
  <si>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</si>
  <si>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</si>
  <si>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</si>
  <si>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</si>
  <si>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</si>
  <si>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</si>
  <si>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</si>
  <si>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</si>
  <si>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</si>
  <si>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</si>
  <si>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</si>
  <si>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</si>
  <si>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</si>
  <si>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</si>
  <si>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</si>
  <si>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</si>
  <si>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</si>
  <si>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</si>
  <si>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</si>
  <si>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</si>
  <si>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</si>
  <si>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</si>
  <si>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</si>
  <si>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</si>
  <si>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</si>
  <si>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</si>
  <si>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</si>
  <si>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</si>
  <si>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</si>
  <si>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</si>
  <si>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</si>
  <si>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</si>
  <si>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</si>
  <si>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</si>
  <si>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</si>
  <si>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</si>
  <si>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</si>
  <si>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</si>
  <si>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</si>
  <si>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</si>
  <si>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</si>
  <si>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</si>
  <si>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</si>
  <si>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</si>
  <si>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</si>
  <si>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</si>
  <si>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</si>
  <si>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</si>
  <si>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</si>
  <si>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</si>
  <si>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</si>
  <si>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</si>
  <si>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</si>
  <si>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</si>
  <si>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</si>
  <si>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</si>
  <si>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</si>
  <si>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</si>
  <si>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</si>
  <si>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</si>
  <si>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</si>
  <si>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</si>
  <si>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</si>
  <si>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</si>
  <si>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</si>
  <si>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</si>
  <si>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</si>
  <si>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</si>
  <si>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</si>
  <si>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</si>
  <si>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</si>
  <si>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</si>
  <si>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</si>
  <si>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</si>
  <si>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</si>
  <si>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</si>
  <si>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</si>
  <si>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</si>
  <si>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</si>
  <si>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</si>
  <si>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</si>
  <si>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</si>
  <si>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</si>
  <si>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</si>
  <si>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</si>
  <si>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</si>
  <si>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</si>
  <si>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</si>
  <si>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</si>
  <si>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</si>
  <si>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</si>
  <si>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</si>
  <si>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</si>
  <si>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</si>
  <si>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</si>
  <si>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</si>
  <si>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</si>
  <si>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</si>
  <si>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</si>
  <si>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</si>
  <si>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</si>
  <si>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</si>
  <si>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</si>
  <si>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</si>
  <si>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</si>
  <si>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</si>
  <si>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</si>
  <si>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</si>
  <si>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</si>
  <si>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</si>
  <si>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</si>
  <si>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</si>
  <si>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</si>
  <si>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</si>
  <si>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</si>
  <si>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</si>
  <si>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</si>
  <si>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</si>
  <si>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</si>
  <si>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</si>
  <si>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</si>
  <si>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</si>
  <si>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</si>
  <si>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</si>
  <si>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</si>
  <si>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</si>
  <si>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</si>
  <si>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</si>
  <si>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</si>
  <si>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</si>
  <si>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</si>
  <si>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</si>
  <si>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</si>
  <si>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</si>
  <si>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</si>
  <si>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</si>
  <si>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</si>
  <si>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</si>
  <si>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</si>
  <si>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</si>
  <si>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</si>
  <si>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</si>
  <si>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</si>
  <si>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</si>
  <si>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</si>
  <si>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</si>
  <si>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</si>
  <si>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</si>
  <si>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</si>
  <si>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</si>
  <si>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</si>
  <si>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</si>
  <si>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</si>
  <si>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</si>
  <si>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</si>
  <si>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</si>
  <si>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</si>
  <si>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</si>
  <si>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</si>
  <si>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</si>
  <si>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</si>
  <si>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</si>
  <si>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</si>
  <si>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</si>
  <si>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</si>
  <si>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</si>
  <si>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</si>
  <si>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</si>
  <si>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</si>
  <si>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</si>
  <si>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</si>
  <si>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</si>
  <si>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</si>
  <si>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</si>
  <si>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</si>
  <si>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</si>
  <si>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</si>
  <si>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</si>
  <si>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</si>
  <si>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</si>
  <si>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</si>
  <si>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</si>
  <si>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</si>
  <si>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</si>
  <si>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</si>
  <si>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</si>
  <si>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</si>
  <si>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</si>
  <si>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</si>
  <si>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</si>
  <si>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</si>
  <si>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</si>
  <si>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</si>
  <si>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</si>
  <si>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</si>
  <si>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</si>
  <si>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</si>
  <si>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</si>
  <si>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</si>
  <si>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</si>
  <si>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</si>
  <si>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</si>
  <si>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</si>
  <si>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</si>
  <si>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</si>
  <si>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</si>
  <si>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</si>
  <si>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</si>
  <si>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</si>
  <si>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</si>
  <si>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</si>
  <si>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</si>
  <si>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</si>
  <si>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</si>
  <si>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</si>
  <si>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</si>
  <si>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</si>
  <si>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</si>
  <si>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</si>
  <si>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</si>
  <si>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</si>
  <si>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</si>
  <si>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</si>
  <si>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</si>
  <si>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</si>
  <si>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</si>
  <si>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</si>
  <si>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</si>
  <si>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</si>
  <si>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</si>
  <si>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</si>
  <si>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</si>
  <si>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</si>
  <si>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</si>
  <si>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</si>
  <si>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</si>
  <si>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</si>
  <si>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</si>
  <si>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</si>
  <si>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</si>
  <si>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</si>
  <si>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</si>
  <si>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</si>
  <si>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</si>
  <si>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</si>
  <si>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</si>
  <si>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</si>
  <si>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</si>
  <si>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</si>
  <si>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</si>
  <si>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</si>
  <si>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</si>
  <si>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</si>
  <si>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</si>
  <si>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</si>
  <si>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</si>
  <si>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</si>
  <si>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</si>
  <si>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</si>
  <si>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</si>
  <si>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</si>
  <si>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</si>
  <si>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</si>
  <si>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</si>
  <si>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</si>
  <si>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</si>
  <si>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</si>
  <si>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</si>
  <si>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</si>
  <si>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</si>
  <si>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</si>
  <si>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</si>
  <si>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</si>
  <si>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</si>
  <si>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</si>
  <si>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</si>
  <si>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</si>
  <si>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</si>
  <si>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</si>
  <si>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</si>
  <si>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</si>
  <si>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</si>
  <si>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</si>
  <si>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</si>
  <si>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</si>
  <si>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</si>
  <si>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</si>
  <si>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</si>
  <si>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</si>
  <si>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</si>
  <si>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</si>
  <si>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</si>
  <si>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</si>
  <si>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</si>
  <si>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</si>
  <si>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</si>
  <si>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</si>
  <si>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</si>
  <si>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</si>
  <si>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</si>
  <si>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</si>
  <si>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</si>
  <si>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</si>
  <si>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</si>
  <si>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</si>
  <si>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</si>
  <si>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</si>
  <si>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</si>
  <si>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</si>
  <si>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</si>
  <si>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</si>
  <si>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</si>
  <si>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</si>
  <si>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</si>
  <si>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</si>
  <si>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</si>
  <si>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</si>
  <si>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</si>
  <si>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</si>
  <si>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</si>
  <si>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</si>
  <si>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</si>
  <si>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</si>
  <si>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</si>
  <si>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</si>
  <si>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</si>
  <si>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</si>
  <si>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</si>
  <si>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</si>
  <si>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</si>
  <si>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</si>
  <si>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</si>
  <si>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</si>
  <si>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</si>
  <si>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</si>
  <si>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</si>
  <si>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</si>
  <si>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</si>
  <si>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</si>
  <si>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</si>
  <si>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</si>
  <si>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</si>
  <si>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</si>
  <si>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</si>
  <si>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</si>
  <si>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</si>
  <si>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</si>
  <si>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</si>
  <si>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</si>
  <si>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</si>
  <si>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</si>
  <si>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</si>
  <si>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</si>
  <si>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</si>
  <si>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</si>
  <si>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</si>
  <si>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</si>
  <si>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</si>
  <si>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</si>
  <si>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</si>
  <si>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</si>
  <si>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</si>
  <si>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</si>
  <si>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</si>
  <si>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</si>
  <si>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</si>
  <si>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</si>
  <si>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</si>
  <si>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</si>
  <si>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</si>
  <si>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</si>
  <si>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</si>
  <si>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</si>
  <si>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</si>
  <si>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</si>
  <si>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</si>
  <si>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</si>
  <si>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</si>
  <si>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</si>
  <si>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</si>
  <si>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</si>
  <si>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</si>
  <si>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</si>
  <si>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</si>
  <si>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</si>
  <si>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</si>
  <si>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</si>
  <si>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</si>
  <si>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</si>
  <si>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</si>
  <si>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</si>
  <si>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</si>
  <si>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</si>
  <si>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</si>
  <si>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</si>
  <si>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</si>
  <si>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</si>
  <si>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</si>
  <si>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</si>
  <si>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</si>
  <si>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</si>
  <si>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</si>
  <si>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</si>
  <si>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</si>
  <si>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</si>
  <si>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</si>
  <si>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</si>
  <si>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</si>
  <si>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</si>
  <si>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</si>
  <si>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</si>
  <si>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</si>
  <si>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</si>
  <si>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</si>
  <si>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</si>
  <si>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</si>
  <si>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</si>
  <si>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</si>
  <si>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</si>
  <si>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</si>
  <si>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</si>
  <si>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</si>
  <si>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</si>
  <si>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</si>
  <si>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</si>
  <si>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</si>
  <si>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</si>
  <si>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</si>
  <si>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</si>
  <si>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</si>
  <si>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</si>
  <si>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</si>
  <si>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</si>
  <si>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</si>
  <si>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</si>
  <si>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</si>
  <si>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</si>
  <si>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</si>
  <si>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</si>
  <si>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</si>
  <si>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</si>
  <si>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</si>
  <si>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</si>
  <si>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</si>
  <si>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</si>
  <si>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</si>
  <si>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</si>
  <si>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</si>
  <si>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</si>
  <si>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</si>
  <si>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</si>
  <si>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</si>
  <si>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</si>
  <si>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</si>
  <si>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</si>
  <si>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</si>
  <si>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</si>
  <si>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</si>
  <si>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</si>
  <si>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</si>
  <si>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</si>
  <si>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</si>
  <si>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</si>
  <si>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</si>
  <si>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</si>
  <si>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</si>
  <si>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</si>
  <si>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</si>
  <si>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</si>
  <si>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</si>
  <si>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</si>
  <si>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</si>
  <si>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</si>
  <si>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</si>
  <si>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</si>
  <si>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</si>
  <si>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</si>
  <si>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</si>
  <si>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</si>
  <si>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</si>
  <si>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</si>
  <si>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</si>
  <si>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</si>
  <si>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</si>
  <si>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</si>
  <si>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</si>
  <si>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</si>
  <si>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</si>
  <si>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</si>
  <si>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</si>
  <si>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</si>
  <si>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</si>
  <si>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</si>
  <si>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</si>
  <si>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</si>
  <si>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</si>
  <si>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</si>
  <si>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</si>
  <si>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</si>
  <si>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</si>
  <si>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</si>
  <si>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</si>
  <si>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</si>
  <si>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</si>
  <si>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</si>
  <si>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</si>
  <si>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</si>
  <si>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</si>
  <si>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</si>
  <si>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</si>
  <si>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</si>
  <si>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</si>
  <si>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</si>
  <si>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</si>
  <si>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</si>
  <si>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</si>
  <si>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</si>
  <si>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</si>
  <si>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</si>
  <si>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</si>
  <si>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</si>
  <si>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</si>
  <si>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</si>
  <si>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</si>
  <si>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</si>
  <si>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</si>
  <si>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</si>
  <si>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</si>
  <si>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</si>
  <si>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</si>
  <si>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</si>
  <si>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</si>
  <si>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</si>
  <si>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</si>
  <si>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</si>
  <si>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</si>
  <si>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</si>
  <si>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</si>
  <si>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</si>
  <si>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</si>
  <si>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</si>
  <si>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</si>
  <si>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</si>
  <si>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</si>
  <si>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</si>
  <si>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</si>
  <si>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</si>
  <si>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</si>
  <si>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</si>
  <si>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</si>
  <si>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</si>
  <si>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</si>
  <si>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</si>
  <si>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</si>
  <si>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</si>
  <si>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</si>
  <si>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</si>
  <si>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</si>
  <si>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</si>
  <si>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</si>
  <si>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</si>
  <si>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</si>
  <si>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</si>
  <si>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</si>
  <si>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</si>
  <si>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</si>
  <si>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</si>
  <si>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</si>
  <si>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</si>
  <si>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</si>
  <si>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</si>
  <si>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</si>
  <si>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</si>
  <si>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</si>
  <si>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</si>
  <si>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</si>
  <si>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</si>
  <si>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</si>
  <si>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</si>
  <si>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</si>
  <si>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</si>
  <si>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</si>
  <si>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</si>
  <si>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</si>
  <si>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</si>
  <si>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</si>
  <si>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</si>
  <si>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</si>
  <si>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</si>
  <si>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</si>
  <si>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</si>
  <si>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</si>
  <si>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</si>
  <si>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</si>
  <si>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</si>
  <si>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</si>
  <si>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</si>
  <si>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</si>
  <si>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</si>
  <si>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</si>
  <si>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</si>
  <si>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</si>
  <si>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</si>
  <si>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</si>
  <si>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</si>
  <si>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</si>
  <si>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</si>
  <si>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</si>
  <si>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</si>
  <si>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</si>
  <si>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</si>
  <si>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</si>
  <si>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</si>
  <si>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</si>
  <si>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</si>
  <si>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</si>
  <si>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</si>
  <si>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</si>
  <si>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</si>
  <si>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</si>
  <si>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</si>
  <si>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</si>
  <si>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</si>
  <si>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</si>
  <si>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</si>
  <si>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</si>
  <si>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</si>
  <si>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</si>
  <si>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</si>
  <si>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</si>
  <si>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</si>
  <si>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</si>
  <si>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</si>
  <si>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</si>
  <si>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</si>
  <si>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</si>
  <si>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</si>
  <si>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</si>
  <si>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</si>
  <si>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</si>
  <si>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</si>
  <si>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</si>
  <si>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</si>
  <si>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</si>
  <si>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</si>
  <si>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</si>
  <si>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</si>
  <si>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</si>
  <si>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</si>
  <si>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</si>
  <si>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</si>
  <si>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</si>
  <si>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</si>
  <si>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</si>
  <si>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</si>
  <si>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</si>
  <si>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</si>
  <si>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</si>
  <si>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</si>
  <si>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</si>
  <si>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</si>
  <si>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</si>
  <si>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</si>
  <si>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</si>
  <si>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</si>
  <si>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</si>
  <si>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</si>
  <si>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</si>
  <si>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</si>
  <si>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</si>
  <si>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</si>
  <si>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</si>
  <si>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</si>
  <si>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</si>
  <si>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</si>
  <si>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</si>
  <si>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</si>
  <si>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</si>
  <si>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</si>
  <si>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</si>
  <si>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</si>
  <si>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</si>
  <si>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</si>
  <si>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</si>
  <si>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</si>
  <si>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</si>
  <si>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</si>
  <si>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</si>
  <si>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</si>
  <si>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</si>
  <si>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</si>
  <si>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</si>
  <si>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</si>
  <si>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</si>
  <si>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</si>
  <si>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</si>
  <si>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</si>
  <si>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</si>
  <si>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</si>
  <si>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</si>
  <si>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</si>
  <si>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</si>
  <si>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</si>
  <si>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</si>
  <si>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</si>
  <si>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</si>
  <si>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</si>
  <si>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</si>
  <si>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</si>
  <si>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</si>
  <si>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</si>
  <si>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</si>
  <si>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</si>
  <si>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</si>
  <si>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</si>
  <si>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</si>
  <si>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</si>
  <si>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</si>
  <si>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</si>
  <si>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</si>
  <si>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</si>
  <si>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</si>
  <si>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</si>
  <si>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</si>
  <si>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</si>
  <si>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</si>
  <si>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</si>
  <si>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</si>
  <si>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</si>
  <si>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</si>
  <si>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</si>
  <si>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</si>
  <si>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</si>
  <si>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</si>
  <si>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</si>
  <si>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</si>
  <si>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</si>
  <si>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</si>
  <si>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</si>
  <si>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</si>
  <si>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</si>
  <si>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</si>
  <si>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</si>
  <si>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</si>
  <si>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</si>
  <si>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</si>
  <si>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</si>
  <si>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</si>
  <si>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</si>
  <si>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</si>
  <si>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</si>
  <si>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</si>
  <si>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</si>
  <si>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</si>
  <si>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</si>
  <si>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</si>
  <si>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</si>
  <si>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</si>
  <si>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</si>
  <si>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</si>
  <si>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</si>
  <si>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</si>
  <si>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</si>
  <si>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</si>
  <si>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</si>
  <si>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</si>
  <si>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</si>
  <si>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</si>
  <si>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</si>
  <si>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</si>
  <si>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</si>
  <si>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</si>
  <si>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</si>
  <si>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</si>
  <si>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</si>
  <si>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</si>
  <si>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</si>
  <si>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</si>
  <si>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</si>
  <si>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</si>
  <si>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</si>
  <si>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</si>
  <si>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</si>
  <si>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</si>
  <si>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</si>
  <si>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</si>
  <si>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</si>
  <si>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</si>
  <si>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</si>
  <si>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</si>
  <si>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</si>
  <si>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</si>
  <si>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</si>
  <si>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</si>
  <si>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</si>
  <si>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</si>
  <si>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</si>
  <si>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</si>
  <si>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</si>
  <si>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</si>
  <si>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</si>
  <si>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</si>
  <si>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</si>
  <si>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</si>
  <si>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</si>
  <si>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</si>
  <si>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</si>
  <si>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</si>
  <si>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</si>
  <si>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</si>
  <si>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</si>
  <si>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</si>
  <si>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</si>
  <si>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</si>
  <si>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</si>
  <si>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</si>
  <si>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</si>
  <si>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</si>
  <si>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</si>
  <si>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</si>
  <si>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</si>
  <si>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</si>
  <si>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</si>
  <si>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</si>
  <si>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</si>
  <si>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</si>
  <si>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</si>
  <si>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</si>
  <si>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</si>
  <si>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</si>
  <si>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</si>
  <si>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</si>
  <si>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</si>
  <si>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</si>
  <si>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</si>
  <si>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</si>
  <si>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</si>
  <si>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</si>
  <si>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</si>
  <si>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</si>
  <si>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</si>
  <si>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</si>
  <si>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</si>
  <si>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</si>
  <si>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</si>
  <si>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</si>
  <si>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</si>
  <si>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</si>
  <si>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</si>
  <si>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</si>
  <si>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</si>
  <si>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</si>
  <si>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</si>
  <si>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</si>
  <si>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</si>
  <si>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</si>
  <si>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</si>
  <si>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</si>
  <si>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</si>
  <si>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</si>
  <si>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</si>
  <si>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</si>
  <si>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</si>
  <si>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</si>
  <si>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</si>
  <si>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</si>
  <si>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</si>
  <si>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</si>
  <si>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</si>
  <si>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</si>
  <si>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</si>
  <si>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</si>
  <si>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</si>
  <si>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</si>
  <si>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</si>
  <si>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</si>
  <si>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</si>
  <si>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</si>
  <si>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</si>
  <si>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</si>
  <si>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</si>
  <si>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</si>
  <si>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</si>
  <si>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</si>
  <si>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</si>
  <si>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</si>
  <si>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</si>
  <si>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</si>
  <si>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</si>
  <si>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</si>
  <si>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</si>
  <si>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</si>
  <si>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</si>
  <si>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</si>
  <si>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</si>
  <si>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</si>
  <si>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</si>
  <si>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</si>
  <si>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</si>
  <si>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</si>
  <si>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</si>
  <si>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</si>
  <si>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</si>
  <si>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</si>
  <si>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</si>
  <si>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</si>
  <si>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</si>
  <si>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</si>
  <si>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</si>
  <si>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</si>
  <si>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</si>
  <si>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</si>
  <si>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</si>
  <si>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</si>
  <si>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</si>
  <si>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</si>
  <si>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</si>
  <si>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</si>
  <si>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</si>
  <si>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</si>
  <si>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</si>
  <si>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</si>
  <si>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</si>
  <si>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</si>
  <si>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</si>
  <si>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</si>
  <si>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</si>
  <si>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</si>
  <si>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</si>
  <si>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</si>
  <si>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</si>
  <si>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</si>
  <si>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</si>
  <si>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</si>
  <si>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</si>
  <si>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</si>
  <si>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</si>
  <si>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</si>
  <si>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</si>
  <si>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</si>
  <si>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</si>
  <si>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</si>
  <si>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</si>
  <si>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</si>
  <si>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</si>
  <si>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</si>
  <si>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</si>
  <si>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</si>
  <si>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</si>
  <si>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</si>
  <si>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</si>
  <si>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</si>
  <si>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</si>
  <si>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</si>
  <si>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</si>
  <si>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</si>
  <si>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</si>
  <si>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</si>
  <si>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</si>
  <si>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</si>
  <si>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</si>
  <si>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</si>
  <si>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</si>
  <si>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</si>
  <si>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</si>
  <si>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</si>
  <si>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</si>
  <si>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</si>
  <si>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</si>
  <si>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</si>
  <si>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</si>
  <si>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</si>
  <si>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</si>
  <si>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</si>
  <si>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</si>
  <si>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</si>
  <si>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</si>
  <si>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</si>
  <si>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</si>
  <si>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</si>
  <si>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</si>
  <si>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</si>
  <si>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</si>
  <si>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</si>
  <si>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</si>
  <si>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</si>
  <si>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</si>
  <si>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</si>
  <si>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</si>
  <si>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</si>
  <si>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</si>
  <si>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</si>
  <si>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</si>
  <si>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</si>
  <si>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</si>
  <si>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</si>
  <si>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</si>
  <si>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</si>
  <si>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</si>
  <si>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</si>
  <si>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</si>
  <si>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</si>
  <si>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</si>
  <si>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</si>
  <si>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</si>
  <si>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</si>
  <si>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</si>
  <si>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</si>
  <si>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</si>
  <si>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</si>
  <si>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</si>
  <si>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</si>
  <si>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</si>
  <si>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</si>
  <si>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</si>
  <si>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</si>
  <si>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</si>
  <si>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</si>
  <si>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</si>
  <si>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</si>
  <si>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</si>
  <si>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</si>
  <si>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</si>
  <si>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</si>
  <si>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</si>
  <si>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</si>
  <si>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</si>
  <si>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</si>
  <si>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</si>
  <si>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</si>
  <si>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</si>
  <si>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</si>
  <si>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</si>
  <si>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</si>
  <si>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</si>
  <si>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</si>
  <si>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</si>
  <si>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</si>
  <si>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</si>
  <si>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</si>
  <si>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</si>
  <si>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</si>
  <si>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</si>
  <si>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</si>
  <si>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</si>
  <si>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</si>
  <si>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</si>
  <si>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</si>
  <si>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</si>
  <si>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</si>
  <si>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</si>
  <si>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</si>
  <si>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</si>
  <si>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</si>
  <si>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</si>
  <si>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</si>
  <si>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</si>
  <si>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</si>
  <si>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</si>
  <si>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</si>
  <si>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</si>
  <si>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</si>
  <si>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</si>
  <si>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</si>
  <si>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</si>
  <si>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</si>
  <si>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</si>
  <si>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</si>
  <si>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</si>
  <si>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</si>
  <si>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</si>
  <si>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</si>
  <si>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</si>
  <si>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</si>
  <si>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</si>
  <si>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</si>
  <si>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</si>
  <si>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</si>
  <si>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</si>
  <si>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</si>
  <si>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</si>
  <si>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</si>
  <si>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</si>
  <si>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</si>
  <si>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</si>
  <si>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</si>
  <si>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</si>
  <si>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</si>
  <si>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</si>
  <si>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</si>
  <si>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</si>
  <si>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</si>
  <si>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</si>
  <si>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</si>
  <si>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</si>
  <si>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</si>
  <si>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</si>
  <si>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</si>
  <si>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</si>
  <si>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</si>
  <si>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</si>
  <si>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</si>
  <si>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</si>
  <si>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</si>
  <si>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</si>
  <si>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</si>
  <si>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</si>
  <si>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</si>
  <si>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</si>
  <si>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</si>
  <si>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</si>
  <si>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</si>
  <si>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</si>
  <si>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</si>
  <si>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</si>
  <si>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</si>
  <si>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</si>
  <si>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</si>
  <si>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</si>
  <si>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</si>
  <si>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</si>
  <si>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</si>
  <si>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</si>
  <si>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</si>
  <si>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</si>
  <si>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</si>
  <si>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</si>
  <si>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</si>
  <si>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</si>
  <si>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</si>
  <si>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</si>
  <si>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</si>
  <si>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</si>
  <si>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</si>
  <si>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</si>
  <si>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</si>
  <si>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</si>
  <si>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</si>
  <si>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</si>
  <si>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</si>
  <si>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</si>
  <si>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</si>
  <si>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</si>
  <si>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</si>
  <si>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</si>
  <si>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</si>
  <si>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</si>
  <si>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</si>
  <si>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</si>
  <si>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</si>
  <si>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</si>
  <si>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</si>
  <si>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</si>
  <si>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</si>
  <si>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</si>
  <si>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</si>
  <si>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</si>
  <si>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</si>
  <si>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</si>
  <si>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</si>
  <si>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</si>
  <si>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</si>
  <si>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</si>
  <si>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</si>
  <si>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</si>
  <si>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</si>
  <si>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</si>
  <si>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</si>
  <si>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</si>
  <si>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</si>
  <si>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</si>
  <si>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</si>
  <si>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</si>
  <si>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</si>
  <si>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</si>
  <si>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</si>
  <si>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</si>
  <si>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</si>
  <si>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</si>
  <si>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</si>
  <si>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</si>
  <si>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</si>
  <si>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</si>
  <si>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</si>
  <si>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</si>
  <si>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</si>
  <si>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</si>
  <si>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</si>
  <si>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</si>
  <si>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</si>
  <si>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</si>
  <si>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</si>
  <si>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</si>
  <si>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</si>
  <si>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</si>
  <si>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</si>
  <si>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</si>
  <si>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</si>
  <si>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</si>
  <si>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</si>
  <si>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</si>
  <si>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</si>
  <si>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</si>
  <si>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</si>
  <si>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</si>
  <si>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</si>
  <si>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</si>
  <si>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</si>
  <si>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</si>
  <si>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</si>
  <si>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</si>
  <si>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</si>
  <si>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</si>
  <si>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</si>
  <si>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</si>
  <si>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</si>
  <si>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</si>
  <si>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</si>
  <si>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</si>
  <si>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</si>
  <si>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</si>
  <si>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</si>
  <si>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</si>
  <si>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</si>
  <si>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</si>
  <si>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</si>
  <si>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</si>
  <si>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</si>
  <si>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</si>
  <si>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</si>
  <si>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</si>
  <si>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</si>
  <si>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</si>
  <si>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</si>
  <si>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</si>
  <si>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</si>
  <si>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</si>
  <si>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</si>
  <si>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</si>
  <si>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</si>
  <si>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</si>
  <si>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</si>
  <si>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</si>
  <si>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</si>
  <si>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</si>
  <si>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</si>
  <si>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</si>
  <si>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</si>
  <si>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</si>
  <si>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</si>
  <si>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</si>
  <si>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</si>
  <si>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</si>
  <si>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</si>
  <si>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</si>
  <si>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</si>
  <si>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</si>
  <si>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</si>
  <si>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</si>
  <si>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</si>
  <si>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</si>
  <si>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</si>
  <si>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</si>
  <si>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</si>
  <si>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</si>
  <si>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</si>
  <si>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</si>
  <si>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</si>
  <si>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</si>
  <si>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</si>
  <si>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</si>
  <si>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</si>
  <si>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</si>
  <si>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</si>
  <si>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</si>
  <si>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</si>
  <si>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</si>
  <si>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</si>
  <si>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</si>
  <si>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</si>
  <si>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</si>
  <si>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</si>
  <si>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</si>
  <si>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</si>
  <si>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</si>
  <si>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</si>
  <si>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</si>
  <si>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</si>
  <si>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</si>
  <si>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</si>
  <si>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</si>
  <si>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</si>
  <si>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</si>
  <si>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</si>
  <si>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</si>
  <si>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</si>
  <si>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</si>
  <si>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</si>
  <si>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</si>
  <si>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</si>
  <si>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</si>
  <si>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</si>
  <si>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</si>
  <si>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</si>
  <si>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</si>
  <si>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</si>
  <si>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</si>
  <si>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</si>
  <si>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</si>
  <si>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</si>
  <si>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</si>
  <si>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</si>
  <si>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</si>
  <si>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</si>
  <si>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</si>
  <si>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</si>
  <si>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</si>
  <si>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</si>
  <si>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</si>
  <si>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</si>
  <si>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</si>
  <si>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</si>
  <si>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</si>
  <si>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</si>
  <si>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</si>
  <si>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</si>
  <si>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</si>
  <si>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</si>
  <si>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</si>
  <si>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</si>
  <si>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</si>
  <si>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</si>
  <si>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</si>
  <si>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</si>
  <si>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</si>
  <si>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</si>
  <si>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</si>
  <si>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</si>
  <si>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</si>
  <si>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</si>
  <si>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</si>
  <si>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</si>
  <si>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</si>
  <si>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</si>
  <si>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</si>
  <si>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</si>
  <si>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</si>
  <si>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</si>
  <si>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</si>
  <si>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</si>
  <si>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</si>
  <si>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</si>
  <si>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</si>
  <si>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</si>
  <si>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</si>
  <si>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</si>
  <si>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</si>
  <si>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</si>
  <si>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</si>
  <si>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</si>
  <si>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</si>
  <si>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</si>
  <si>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</si>
  <si>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</si>
  <si>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</si>
  <si>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</si>
  <si>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</si>
  <si>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</si>
  <si>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</si>
  <si>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</si>
  <si>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</si>
  <si>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</si>
  <si>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</si>
  <si>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</si>
  <si>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</si>
  <si>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</si>
  <si>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</si>
  <si>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</si>
  <si>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</si>
  <si>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</si>
  <si>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</si>
  <si>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</si>
  <si>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</si>
  <si>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</si>
  <si>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</si>
  <si>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</si>
  <si>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</si>
  <si>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</si>
  <si>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</si>
  <si>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</si>
  <si>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</si>
  <si>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</si>
  <si>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</si>
  <si>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</si>
  <si>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</si>
  <si>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</si>
  <si>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</si>
  <si>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</si>
  <si>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</si>
  <si>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</si>
  <si>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</si>
  <si>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</si>
  <si>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</si>
  <si>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</si>
  <si>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</si>
  <si>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</si>
  <si>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</si>
  <si>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</si>
  <si>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</si>
  <si>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</si>
  <si>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</si>
  <si>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</si>
  <si>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</si>
  <si>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</si>
  <si>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</si>
  <si>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</si>
  <si>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</si>
  <si>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</si>
  <si>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</si>
  <si>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</si>
  <si>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</si>
  <si>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</si>
  <si>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</si>
  <si>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</si>
  <si>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</si>
  <si>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</si>
  <si>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</si>
  <si>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</si>
  <si>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</si>
  <si>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</si>
  <si>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</si>
  <si>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</si>
  <si>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</si>
  <si>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</si>
  <si>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</si>
  <si>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</si>
  <si>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</si>
  <si>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</si>
  <si>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</si>
  <si>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</si>
  <si>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</si>
  <si>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</si>
  <si>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</si>
  <si>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</si>
  <si>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</si>
  <si>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</si>
  <si>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</si>
  <si>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</si>
  <si>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</si>
  <si>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</si>
  <si>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</si>
  <si>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</si>
  <si>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</si>
  <si>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</si>
  <si>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</si>
  <si>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</si>
  <si>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</si>
  <si>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</si>
  <si>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</si>
  <si>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</si>
  <si>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</si>
  <si>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</si>
  <si>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</si>
  <si>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</si>
  <si>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</si>
  <si>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</si>
  <si>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</si>
  <si>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</si>
  <si>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</si>
  <si>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</si>
  <si>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</si>
  <si>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</si>
  <si>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</si>
  <si>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</si>
  <si>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</si>
  <si>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</si>
  <si>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</si>
  <si>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</si>
  <si>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</si>
  <si>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</si>
  <si>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</si>
  <si>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</si>
  <si>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</si>
  <si>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</si>
  <si>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</si>
  <si>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</si>
  <si>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</si>
  <si>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</si>
  <si>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</si>
  <si>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</si>
  <si>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</si>
  <si>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</si>
  <si>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</si>
  <si>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</si>
  <si>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</si>
  <si>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</si>
  <si>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</si>
  <si>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</si>
  <si>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</si>
  <si>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</si>
  <si>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</si>
  <si>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</si>
  <si>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</si>
  <si>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</si>
  <si>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</si>
  <si>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</si>
  <si>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</si>
  <si>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</si>
  <si>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</si>
  <si>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</si>
  <si>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</si>
  <si>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</si>
  <si>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</si>
  <si>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</si>
  <si>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</si>
  <si>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</si>
  <si>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</si>
  <si>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</si>
  <si>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</si>
  <si>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</si>
  <si>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</si>
  <si>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</si>
  <si>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</si>
  <si>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</si>
  <si>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</si>
  <si>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</si>
  <si>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</si>
  <si>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</si>
  <si>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</si>
  <si>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</si>
  <si>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</si>
  <si>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</si>
  <si>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</si>
  <si>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</si>
  <si>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</si>
  <si>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</si>
  <si>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</si>
  <si>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</si>
  <si>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</si>
  <si>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</si>
  <si>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</si>
  <si>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</si>
  <si>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</si>
  <si>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</si>
  <si>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</si>
  <si>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</si>
  <si>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</si>
  <si>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</si>
  <si>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</si>
  <si>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</si>
  <si>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</si>
  <si>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</si>
  <si>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</si>
  <si>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</si>
  <si>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</si>
  <si>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</si>
  <si>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</si>
  <si>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</si>
  <si>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</si>
  <si>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</si>
  <si>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</si>
  <si>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</si>
  <si>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</si>
  <si>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</si>
  <si>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</si>
  <si>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</si>
  <si>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</si>
  <si>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</si>
  <si>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</si>
  <si>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</si>
  <si>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</si>
  <si>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</si>
  <si>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</si>
  <si>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</si>
  <si>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</si>
  <si>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</si>
  <si>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</si>
  <si>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</si>
  <si>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</si>
  <si>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</si>
  <si>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</si>
  <si>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</si>
  <si>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</si>
  <si>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</si>
  <si>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</si>
  <si>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</si>
  <si>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</si>
  <si>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</si>
  <si>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</si>
  <si>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</si>
  <si>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</si>
  <si>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</si>
  <si>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</si>
  <si>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</si>
  <si>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</si>
  <si>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</si>
  <si>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</si>
  <si>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</si>
  <si>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</si>
  <si>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</si>
  <si>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</si>
  <si>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</si>
  <si>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</si>
  <si>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</si>
  <si>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</si>
  <si>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</si>
  <si>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</si>
  <si>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</si>
  <si>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</si>
  <si>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</si>
  <si>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</si>
  <si>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</si>
  <si>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</si>
  <si>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</si>
  <si>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</si>
  <si>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</si>
  <si>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</si>
  <si>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</si>
  <si>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</si>
  <si>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</si>
  <si>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</si>
  <si>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</si>
  <si>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</si>
  <si>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</si>
  <si>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</si>
  <si>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</si>
  <si>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</si>
  <si>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</si>
  <si>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</si>
  <si>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</si>
  <si>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</si>
  <si>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</si>
  <si>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</si>
  <si>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</si>
  <si>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</si>
  <si>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</si>
  <si>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</si>
  <si>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</si>
  <si>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</si>
  <si>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</si>
  <si>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</si>
  <si>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</si>
  <si>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</si>
  <si>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</si>
  <si>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</si>
  <si>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</si>
  <si>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</si>
  <si>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</si>
  <si>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</si>
  <si>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</si>
  <si>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</si>
  <si>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</si>
  <si>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</si>
  <si>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</si>
  <si>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</si>
  <si>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</si>
  <si>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</si>
  <si>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</si>
  <si>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</si>
  <si>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</si>
  <si>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</si>
  <si>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</si>
  <si>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</si>
  <si>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</si>
  <si>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</si>
  <si>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</si>
  <si>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</si>
  <si>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</si>
  <si>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</si>
  <si>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</si>
  <si>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</si>
  <si>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</si>
  <si>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</si>
  <si>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</si>
  <si>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</si>
  <si>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</si>
  <si>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</si>
  <si>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</si>
  <si>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</si>
  <si>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</si>
  <si>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</si>
  <si>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</si>
  <si>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</si>
  <si>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</si>
  <si>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</si>
  <si>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</si>
  <si>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</si>
  <si>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</si>
  <si>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</si>
  <si>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</si>
  <si>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</si>
  <si>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</si>
  <si>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</si>
  <si>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</si>
  <si>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</si>
  <si>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</si>
  <si>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</si>
  <si>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</si>
  <si>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</si>
  <si>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</si>
  <si>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</si>
  <si>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</si>
  <si>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</si>
  <si>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</si>
  <si>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</si>
  <si>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</si>
  <si>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</si>
  <si>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</si>
  <si>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</si>
  <si>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</si>
  <si>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</si>
  <si>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</si>
  <si>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</si>
  <si>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</si>
  <si>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</si>
  <si>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</si>
  <si>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</si>
  <si>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</si>
  <si>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</si>
  <si>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</si>
  <si>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</si>
  <si>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</si>
  <si>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</si>
  <si>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</si>
  <si>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</si>
  <si>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</si>
  <si>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</si>
  <si>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</si>
  <si>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</si>
  <si>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</si>
  <si>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</si>
  <si>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</si>
  <si>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</si>
  <si>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</si>
  <si>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</si>
  <si>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</si>
  <si>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</si>
  <si>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</si>
  <si>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</si>
  <si>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</si>
  <si>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</si>
  <si>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</si>
  <si>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</si>
  <si>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</si>
  <si>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</si>
  <si>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</si>
  <si>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</si>
  <si>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</si>
  <si>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</si>
  <si>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</si>
  <si>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</si>
  <si>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</si>
  <si>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</si>
  <si>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</si>
  <si>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</si>
  <si>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</si>
  <si>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</si>
  <si>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</si>
  <si>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</si>
  <si>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</si>
  <si>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</si>
  <si>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</si>
  <si>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</si>
  <si>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</si>
  <si>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</si>
  <si>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</si>
  <si>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</si>
  <si>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</si>
  <si>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</si>
  <si>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</si>
  <si>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</si>
  <si>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</si>
  <si>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</si>
  <si>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</si>
  <si>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</si>
  <si>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</si>
  <si>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</si>
  <si>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</si>
  <si>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</si>
  <si>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</si>
  <si>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</si>
  <si>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</si>
  <si>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</si>
  <si>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</si>
  <si>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</si>
  <si>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</si>
  <si>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</si>
  <si>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</si>
  <si>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</si>
  <si>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</si>
  <si>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</si>
  <si>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</si>
  <si>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</si>
  <si>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</si>
  <si>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</si>
  <si>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</si>
  <si>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</si>
  <si>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</si>
  <si>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</si>
  <si>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</si>
  <si>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</si>
  <si>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</si>
  <si>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</si>
  <si>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</si>
  <si>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</si>
  <si>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</si>
  <si>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</si>
  <si>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</si>
  <si>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</si>
  <si>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</si>
  <si>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</si>
  <si>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</si>
  <si>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</si>
  <si>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</si>
  <si>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</si>
  <si>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</si>
  <si>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</si>
  <si>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</si>
  <si>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</si>
  <si>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</si>
  <si>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</si>
  <si>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</si>
  <si>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</si>
  <si>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</si>
  <si>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</si>
  <si>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</si>
  <si>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</si>
  <si>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</si>
  <si>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</si>
  <si>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</si>
  <si>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</si>
  <si>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</si>
  <si>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</si>
  <si>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</si>
  <si>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</si>
  <si>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</si>
  <si>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</si>
  <si>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</si>
  <si>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</si>
  <si>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</si>
  <si>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</si>
  <si>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</si>
  <si>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</si>
  <si>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</si>
  <si>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</si>
  <si>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</si>
  <si>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</si>
  <si>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</si>
  <si>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</si>
  <si>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</si>
  <si>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</si>
  <si>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</si>
  <si>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</si>
  <si>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</si>
  <si>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</si>
  <si>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</si>
  <si>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</si>
  <si>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</si>
  <si>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</si>
  <si>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</si>
  <si>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</si>
  <si>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</si>
  <si>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</si>
  <si>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</si>
  <si>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</si>
  <si>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</si>
  <si>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</si>
  <si>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</si>
  <si>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</si>
  <si>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</si>
  <si>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</si>
  <si>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</si>
  <si>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</si>
  <si>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</si>
  <si>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</si>
  <si>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</si>
  <si>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</si>
  <si>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</si>
  <si>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</si>
  <si>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</si>
  <si>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</si>
  <si>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</si>
  <si>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</si>
  <si>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</si>
  <si>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</si>
  <si>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</si>
  <si>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</si>
  <si>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</si>
  <si>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</si>
  <si>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</si>
  <si>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</si>
  <si>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</si>
  <si>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</si>
  <si>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</si>
  <si>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</si>
  <si>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</si>
  <si>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</si>
  <si>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</si>
  <si>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</si>
  <si>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</si>
  <si>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</si>
  <si>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</si>
  <si>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</si>
  <si>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</si>
  <si>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</si>
  <si>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</si>
  <si>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</si>
  <si>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</si>
  <si>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</si>
  <si>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</si>
  <si>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</si>
  <si>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</si>
  <si>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</si>
  <si>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</si>
  <si>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</si>
  <si>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</si>
  <si>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</si>
  <si>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</si>
  <si>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</si>
  <si>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</si>
  <si>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</si>
  <si>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</si>
  <si>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</si>
  <si>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</si>
  <si>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</si>
  <si>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</si>
  <si>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</si>
  <si>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</si>
  <si>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</si>
  <si>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</si>
  <si>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</si>
  <si>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</si>
  <si>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</si>
  <si>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</si>
  <si>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</si>
  <si>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</si>
  <si>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</si>
  <si>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</si>
  <si>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</si>
  <si>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</si>
  <si>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</si>
  <si>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</si>
  <si>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</si>
  <si>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</si>
  <si>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</si>
  <si>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</si>
  <si>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</si>
  <si>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</si>
  <si>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</si>
  <si>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</si>
  <si>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</si>
  <si>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</si>
  <si>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</si>
  <si>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</si>
  <si>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</si>
  <si>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</si>
  <si>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</si>
  <si>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</si>
  <si>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</si>
  <si>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</si>
  <si>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</si>
  <si>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</si>
  <si>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</si>
  <si>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</si>
  <si>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</si>
  <si>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</si>
  <si>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</si>
  <si>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</si>
  <si>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</si>
  <si>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</si>
  <si>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</si>
  <si>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</si>
  <si>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</si>
  <si>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</si>
  <si>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</si>
  <si>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</si>
  <si>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</si>
  <si>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</si>
  <si>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</si>
  <si>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</si>
  <si>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</si>
  <si>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</si>
  <si>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</si>
  <si>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</si>
  <si>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</si>
  <si>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</si>
  <si>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</si>
  <si>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</si>
  <si>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</si>
  <si>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</si>
  <si>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</si>
  <si>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</si>
  <si>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</si>
  <si>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</si>
  <si>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</si>
  <si>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</si>
  <si>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</si>
  <si>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</si>
  <si>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</si>
  <si>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</si>
  <si>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</si>
  <si>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</si>
  <si>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</si>
  <si>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</si>
  <si>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</si>
  <si>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</si>
  <si>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</si>
  <si>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</si>
  <si>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</si>
  <si>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</si>
  <si>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</si>
  <si>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</si>
  <si>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</si>
  <si>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</si>
  <si>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</si>
  <si>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</si>
  <si>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</si>
  <si>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</si>
  <si>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</si>
  <si>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</si>
  <si>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</si>
  <si>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</si>
  <si>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</si>
  <si>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</si>
  <si>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</si>
  <si>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</si>
  <si>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</si>
  <si>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</si>
  <si>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</si>
  <si>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</si>
  <si>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</si>
  <si>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</si>
  <si>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</si>
  <si>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</si>
  <si>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</si>
  <si>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</si>
  <si>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</si>
  <si>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</si>
  <si>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</si>
  <si>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</si>
  <si>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</si>
  <si>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</si>
  <si>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</si>
  <si>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</si>
  <si>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</si>
  <si>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</si>
  <si>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</si>
  <si>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</si>
  <si>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</si>
  <si>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</si>
  <si>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</si>
  <si>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</si>
  <si>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</si>
  <si>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</si>
  <si>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</si>
  <si>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</si>
  <si>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</si>
  <si>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</si>
  <si>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</si>
  <si>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</si>
  <si>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</si>
  <si>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</si>
  <si>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</si>
  <si>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</si>
  <si>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</si>
  <si>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</si>
  <si>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</si>
  <si>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</si>
  <si>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</si>
  <si>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</si>
  <si>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</si>
  <si>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</si>
  <si>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</si>
  <si>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</si>
  <si>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</si>
  <si>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</si>
  <si>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</si>
  <si>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</si>
  <si>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</si>
  <si>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</si>
  <si>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</si>
  <si>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</si>
  <si>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</si>
  <si>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</si>
  <si>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</si>
  <si>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</si>
  <si>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</si>
  <si>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</si>
  <si>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</si>
  <si>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</si>
  <si>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</si>
  <si>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</si>
  <si>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</si>
  <si>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</si>
  <si>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</si>
  <si>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</si>
  <si>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</si>
  <si>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</si>
  <si>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</si>
  <si>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</si>
  <si>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</si>
  <si>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</si>
  <si>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</si>
  <si>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</si>
  <si>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</si>
  <si>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</si>
  <si>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</si>
  <si>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</si>
  <si>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</si>
  <si>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</si>
  <si>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</si>
  <si>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</si>
  <si>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</si>
  <si>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</si>
  <si>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</si>
  <si>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</si>
  <si>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</si>
  <si>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</si>
  <si>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</si>
  <si>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</si>
  <si>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</si>
  <si>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</si>
  <si>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</si>
  <si>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</si>
  <si>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</si>
  <si>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</si>
  <si>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</si>
  <si>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</si>
  <si>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</si>
  <si>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</si>
  <si>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</si>
  <si>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</si>
  <si>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</si>
  <si>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</si>
  <si>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</si>
  <si>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</si>
  <si>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</si>
  <si>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</si>
  <si>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</si>
  <si>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</si>
  <si>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</si>
  <si>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</si>
  <si>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</si>
  <si>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</si>
  <si>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</si>
  <si>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</si>
  <si>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</si>
  <si>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</si>
  <si>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</si>
  <si>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</si>
  <si>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</si>
  <si>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</si>
  <si>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</si>
  <si>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</si>
  <si>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</si>
  <si>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</si>
  <si>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</si>
  <si>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</si>
  <si>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</si>
  <si>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</si>
  <si>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</si>
  <si>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</si>
  <si>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</si>
  <si>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</si>
  <si>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</si>
  <si>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</si>
  <si>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</si>
  <si>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</si>
  <si>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</si>
  <si>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</si>
  <si>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</si>
  <si>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</si>
  <si>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</si>
  <si>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</si>
  <si>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</si>
  <si>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</si>
  <si>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</si>
  <si>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</si>
  <si>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</si>
  <si>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</si>
  <si>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</si>
  <si>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</si>
  <si>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</si>
  <si>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</si>
  <si>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</si>
  <si>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</si>
  <si>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</si>
  <si>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</si>
  <si>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</si>
  <si>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</si>
  <si>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</si>
  <si>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</si>
  <si>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</si>
  <si>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</si>
  <si>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</si>
  <si>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</si>
  <si>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</si>
  <si>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</si>
  <si>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</si>
  <si>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</si>
  <si>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</si>
  <si>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</si>
  <si>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</si>
  <si>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</si>
  <si>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</si>
  <si>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</si>
  <si>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</si>
  <si>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</si>
  <si>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</si>
  <si>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</si>
  <si>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</si>
  <si>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</si>
  <si>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</si>
  <si>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</si>
  <si>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</si>
  <si>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</si>
  <si>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</si>
  <si>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</si>
  <si>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</si>
  <si>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</si>
  <si>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</si>
  <si>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</si>
  <si>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</si>
  <si>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</si>
  <si>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</si>
  <si>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</si>
  <si>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</si>
  <si>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</si>
  <si>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</si>
  <si>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</si>
  <si>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</si>
  <si>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</si>
  <si>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</si>
  <si>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</si>
  <si>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</si>
  <si>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</si>
  <si>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</si>
  <si>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</si>
  <si>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</si>
  <si>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</si>
  <si>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</si>
  <si>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</si>
  <si>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</si>
  <si>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</si>
  <si>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</si>
  <si>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</si>
  <si>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</si>
  <si>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</si>
  <si>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</si>
  <si>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</si>
  <si>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</si>
  <si>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</si>
  <si>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</si>
  <si>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</si>
  <si>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</si>
  <si>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</si>
  <si>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</si>
  <si>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</si>
  <si>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</si>
  <si>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</si>
  <si>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</si>
  <si>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</si>
  <si>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</si>
  <si>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</si>
  <si>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</si>
  <si>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</si>
  <si>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</si>
  <si>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</si>
  <si>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</si>
  <si>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</si>
  <si>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</si>
  <si>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</si>
  <si>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</si>
  <si>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</si>
  <si>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</si>
  <si>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</si>
  <si>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</si>
  <si>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</si>
  <si>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</si>
  <si>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</si>
  <si>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</si>
  <si>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</si>
  <si>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</si>
  <si>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</si>
  <si>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</si>
  <si>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</si>
  <si>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</si>
  <si>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</si>
  <si>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</si>
  <si>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</si>
  <si>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</si>
  <si>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</si>
  <si>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</si>
  <si>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</si>
  <si>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</si>
  <si>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</si>
  <si>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</si>
  <si>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</si>
  <si>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</si>
  <si>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</si>
  <si>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</si>
  <si>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</si>
  <si>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</si>
  <si>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</si>
  <si>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</si>
  <si>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</si>
  <si>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</si>
  <si>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</si>
  <si>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</si>
  <si>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</si>
  <si>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</si>
  <si>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</si>
  <si>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</si>
  <si>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</si>
  <si>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</si>
  <si>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</si>
  <si>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</si>
  <si>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</si>
  <si>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</si>
  <si>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</si>
  <si>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</si>
  <si>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</si>
  <si>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</si>
  <si>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</si>
  <si>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</si>
  <si>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</si>
  <si>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</si>
  <si>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</si>
  <si>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</si>
  <si>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</si>
  <si>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</si>
  <si>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</si>
  <si>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</si>
  <si>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</si>
  <si>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</si>
  <si>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</si>
  <si>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</si>
  <si>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</si>
  <si>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</si>
  <si>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</si>
  <si>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</si>
  <si>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</si>
  <si>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</si>
  <si>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</si>
  <si>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</si>
  <si>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</si>
  <si>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</si>
  <si>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</si>
  <si>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</si>
  <si>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</si>
  <si>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</si>
  <si>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</si>
  <si>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</si>
  <si>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</si>
  <si>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</si>
  <si>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</si>
  <si>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</si>
  <si>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</si>
  <si>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</si>
  <si>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</si>
  <si>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</si>
  <si>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</si>
  <si>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</si>
  <si>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</si>
  <si>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</si>
  <si>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</si>
  <si>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</si>
  <si>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</si>
  <si>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</si>
  <si>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</si>
  <si>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</si>
  <si>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</si>
  <si>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</si>
  <si>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</si>
  <si>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</si>
  <si>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</si>
  <si>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</si>
  <si>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</si>
  <si>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</si>
  <si>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</si>
  <si>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</si>
  <si>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</si>
  <si>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</si>
  <si>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</si>
  <si>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</si>
  <si>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</si>
  <si>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</si>
  <si>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</si>
  <si>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</si>
  <si>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</si>
  <si>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</si>
  <si>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</si>
  <si>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</si>
  <si>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</si>
  <si>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</si>
  <si>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</si>
  <si>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</si>
  <si>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</si>
  <si>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</si>
  <si>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</si>
  <si>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</si>
  <si>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</si>
  <si>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</si>
  <si>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</si>
  <si>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</si>
  <si>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</si>
  <si>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</si>
  <si>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</si>
  <si>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</si>
  <si>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</si>
  <si>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</si>
  <si>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</si>
  <si>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</si>
  <si>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</si>
  <si>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</si>
  <si>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</si>
  <si>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</si>
  <si>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</si>
  <si>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</si>
  <si>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</si>
  <si>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</si>
  <si>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</si>
  <si>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</si>
  <si>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</si>
  <si>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</si>
  <si>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</si>
  <si>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</si>
  <si>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</si>
  <si>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</si>
  <si>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</si>
  <si>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</si>
  <si>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</si>
  <si>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</si>
  <si>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</si>
  <si>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</si>
  <si>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</si>
  <si>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</si>
  <si>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</si>
  <si>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</si>
  <si>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</si>
  <si>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</si>
  <si>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</si>
  <si>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</si>
  <si>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</si>
  <si>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</si>
  <si>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</si>
  <si>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</si>
  <si>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</si>
  <si>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</si>
  <si>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</si>
  <si>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</si>
  <si>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</si>
  <si>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</si>
  <si>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</si>
  <si>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</si>
  <si>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</si>
  <si>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</si>
  <si>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</si>
  <si>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</si>
  <si>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</si>
  <si>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</si>
  <si>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</si>
  <si>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</si>
  <si>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</si>
  <si>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</si>
  <si>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</si>
  <si>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</si>
  <si>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</si>
  <si>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</si>
  <si>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</si>
  <si>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</si>
  <si>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</si>
  <si>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</si>
  <si>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</si>
  <si>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</si>
  <si>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</si>
  <si>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</si>
  <si>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</si>
  <si>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</si>
  <si>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</si>
  <si>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</si>
  <si>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</si>
  <si>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</si>
  <si>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</si>
  <si>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</si>
  <si>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</si>
  <si>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</si>
  <si>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</si>
  <si>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</si>
  <si>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</si>
  <si>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</si>
  <si>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</si>
  <si>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</si>
  <si>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</si>
  <si>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</si>
  <si>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</si>
  <si>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</si>
  <si>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</si>
  <si>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</si>
  <si>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</si>
  <si>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</si>
  <si>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</si>
  <si>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</si>
  <si>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</si>
  <si>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</si>
  <si>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</si>
  <si>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</si>
  <si>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</si>
  <si>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</si>
  <si>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</si>
  <si>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</si>
  <si>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</si>
  <si>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</si>
  <si>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</si>
  <si>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</si>
  <si>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</si>
  <si>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</si>
  <si>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</si>
  <si>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</si>
  <si>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</si>
  <si>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</si>
  <si>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</si>
  <si>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</si>
  <si>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</si>
  <si>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</si>
  <si>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</si>
  <si>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</si>
  <si>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</si>
  <si>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</si>
  <si>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</si>
  <si>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</si>
  <si>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</si>
  <si>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</si>
  <si>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</si>
  <si>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</si>
  <si>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</si>
  <si>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</si>
  <si>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</si>
  <si>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</si>
  <si>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</si>
  <si>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</si>
  <si>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</si>
  <si>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</si>
  <si>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</si>
  <si>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</si>
  <si>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</si>
  <si>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</si>
  <si>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</si>
  <si>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</si>
  <si>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</si>
  <si>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</si>
  <si>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</si>
  <si>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</si>
  <si>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</si>
  <si>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</si>
  <si>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</si>
  <si>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</si>
  <si>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</si>
  <si>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</si>
  <si>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</si>
  <si>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</si>
  <si>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</si>
  <si>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</si>
  <si>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</si>
  <si>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</si>
  <si>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</si>
  <si>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</si>
  <si>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</si>
  <si>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</si>
  <si>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</si>
  <si>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</si>
  <si>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</si>
  <si>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</si>
  <si>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</si>
  <si>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</si>
  <si>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</si>
  <si>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</si>
  <si>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</si>
  <si>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</si>
  <si>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</si>
  <si>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</si>
  <si>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</si>
  <si>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</si>
  <si>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</si>
  <si>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</si>
  <si>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</si>
  <si>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</si>
  <si>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</si>
  <si>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</si>
  <si>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</si>
  <si>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</si>
  <si>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</si>
  <si>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</si>
  <si>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</si>
  <si>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</si>
  <si>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</si>
  <si>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</si>
  <si>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</si>
  <si>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</si>
  <si>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</si>
  <si>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</si>
  <si>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</si>
  <si>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</si>
  <si>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</si>
  <si>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</si>
  <si>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</si>
  <si>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</si>
  <si>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</si>
  <si>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</si>
  <si>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</si>
  <si>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</si>
  <si>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</si>
  <si>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</si>
  <si>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</si>
  <si>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</si>
  <si>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</si>
  <si>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</si>
  <si>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</si>
  <si>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</si>
  <si>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</si>
  <si>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</si>
  <si>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</si>
  <si>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</si>
  <si>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</si>
  <si>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</si>
  <si>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</si>
  <si>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</si>
  <si>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</si>
  <si>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</si>
  <si>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</si>
  <si>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</si>
  <si>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</si>
  <si>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</si>
  <si>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</si>
  <si>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</si>
  <si>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</si>
  <si>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</si>
  <si>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</si>
  <si>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</si>
  <si>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</si>
  <si>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</si>
  <si>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</si>
  <si>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</si>
  <si>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</si>
  <si>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</si>
  <si>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</si>
  <si>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</si>
  <si>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</si>
  <si>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</si>
  <si>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</si>
  <si>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</si>
  <si>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</si>
  <si>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</si>
  <si>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</si>
  <si>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</si>
  <si>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</si>
  <si>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</si>
  <si>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</si>
  <si>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</si>
  <si>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</si>
  <si>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</si>
  <si>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</si>
  <si>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</si>
  <si>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</si>
  <si>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</si>
  <si>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</si>
  <si>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</si>
  <si>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</si>
  <si>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</si>
  <si>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</si>
  <si>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</si>
  <si>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</si>
  <si>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</si>
  <si>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</si>
  <si>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</si>
  <si>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</si>
  <si>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</si>
  <si>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</si>
  <si>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</si>
  <si>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</si>
  <si>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</si>
  <si>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</si>
  <si>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</si>
  <si>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</si>
  <si>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</si>
  <si>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</si>
  <si>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</si>
  <si>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</si>
  <si>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</si>
  <si>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</si>
  <si>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</si>
  <si>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</si>
  <si>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</si>
  <si>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</si>
  <si>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</si>
  <si>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</si>
  <si>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</si>
  <si>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</si>
  <si>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</si>
  <si>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</si>
  <si>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</si>
  <si>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</si>
  <si>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</si>
  <si>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</si>
  <si>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</si>
  <si>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</si>
  <si>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</si>
  <si>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</si>
  <si>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</si>
  <si>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</si>
  <si>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</si>
  <si>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</si>
  <si>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</si>
  <si>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</si>
  <si>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</si>
  <si>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</si>
  <si>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</si>
  <si>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</si>
  <si>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</si>
  <si>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</si>
  <si>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</si>
  <si>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</si>
  <si>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</si>
  <si>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</si>
  <si>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</si>
  <si>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</si>
  <si>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</si>
  <si>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</si>
  <si>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</si>
  <si>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</si>
  <si>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</si>
  <si>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</si>
  <si>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</si>
  <si>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</si>
  <si>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</si>
  <si>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</si>
  <si>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</si>
  <si>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</si>
  <si>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</si>
  <si>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</si>
  <si>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</si>
  <si>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</si>
  <si>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</si>
  <si>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</si>
  <si>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</si>
  <si>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</si>
  <si>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</si>
  <si>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</si>
  <si>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</si>
  <si>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</si>
  <si>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</si>
  <si>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</si>
  <si>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</si>
  <si>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</si>
  <si>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</si>
  <si>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</si>
  <si>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</si>
  <si>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</si>
  <si>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</si>
  <si>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</si>
  <si>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</si>
  <si>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</si>
  <si>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</si>
  <si>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</si>
  <si>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</si>
  <si>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</si>
  <si>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</si>
  <si>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</si>
  <si>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</si>
  <si>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</si>
  <si>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</si>
  <si>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</si>
  <si>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</si>
  <si>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</si>
  <si>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</si>
  <si>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</si>
  <si>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</si>
  <si>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</si>
  <si>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</si>
  <si>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</si>
  <si>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</si>
  <si>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</si>
  <si>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</si>
  <si>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</si>
  <si>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</si>
  <si>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</si>
  <si>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</si>
  <si>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</si>
  <si>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</si>
  <si>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</si>
  <si>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</si>
  <si>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</si>
  <si>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</si>
  <si>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</si>
  <si>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</si>
  <si>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</si>
  <si>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</si>
  <si>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</si>
  <si>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</si>
  <si>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</si>
  <si>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</si>
  <si>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</si>
  <si>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</si>
  <si>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</si>
  <si>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</si>
  <si>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</si>
  <si>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</si>
  <si>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</si>
  <si>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</si>
  <si>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</si>
  <si>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</si>
  <si>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</si>
  <si>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</si>
  <si>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</si>
  <si>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</si>
  <si>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</si>
  <si>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</si>
  <si>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</si>
  <si>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</si>
  <si>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</si>
  <si>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</si>
  <si>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</si>
  <si>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</si>
  <si>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</si>
  <si>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</si>
  <si>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</si>
  <si>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</si>
  <si>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</si>
  <si>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</si>
  <si>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</si>
  <si>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</si>
  <si>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</si>
  <si>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</si>
  <si>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</si>
  <si>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</si>
  <si>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</si>
  <si>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</si>
  <si>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</si>
  <si>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</si>
  <si>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</si>
  <si>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</si>
  <si>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</si>
  <si>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</si>
  <si>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</si>
  <si>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</si>
  <si>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</si>
  <si>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</si>
  <si>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</si>
  <si>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</si>
  <si>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</si>
  <si>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</si>
  <si>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</si>
  <si>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</si>
  <si>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</si>
  <si>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</si>
  <si>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</si>
  <si>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</si>
  <si>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</si>
  <si>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</si>
  <si>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</si>
  <si>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</si>
  <si>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</si>
  <si>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</si>
  <si>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</si>
  <si>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</si>
  <si>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</si>
  <si>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</si>
  <si>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</si>
  <si>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</si>
  <si>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</si>
  <si>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</si>
  <si>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</si>
  <si>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</si>
  <si>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</si>
  <si>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</si>
  <si>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</si>
  <si>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</si>
  <si>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</si>
  <si>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</si>
  <si>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</si>
  <si>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</si>
  <si>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</si>
  <si>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</si>
  <si>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</si>
  <si>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</si>
  <si>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</si>
  <si>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</si>
  <si>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</si>
  <si>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</si>
  <si>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</si>
  <si>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</si>
  <si>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</si>
  <si>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</si>
  <si>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</si>
  <si>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</si>
  <si>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</si>
  <si>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</si>
  <si>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</si>
  <si>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</si>
  <si>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</si>
  <si>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</si>
  <si>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</si>
  <si>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</si>
  <si>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</si>
  <si>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</si>
  <si>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</si>
  <si>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</si>
  <si>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</si>
  <si>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</si>
  <si>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</si>
  <si>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</si>
  <si>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</si>
  <si>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</si>
  <si>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</si>
  <si>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</si>
  <si>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</si>
  <si>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</si>
  <si>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</si>
  <si>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</si>
  <si>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</si>
  <si>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</si>
  <si>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</si>
  <si>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</si>
  <si>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</si>
  <si>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</si>
  <si>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</si>
  <si>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</si>
  <si>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</si>
  <si>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</si>
  <si>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</si>
  <si>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</si>
  <si>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</si>
  <si>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</si>
  <si>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</si>
  <si>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</si>
  <si>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</si>
  <si>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</si>
  <si>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</si>
  <si>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</si>
  <si>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</si>
  <si>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</si>
  <si>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</si>
  <si>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</si>
  <si>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</si>
  <si>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</si>
  <si>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</si>
  <si>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</si>
  <si>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</si>
  <si>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</si>
  <si>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</si>
  <si>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</si>
  <si>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</si>
  <si>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</si>
  <si>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</si>
  <si>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</si>
  <si>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</si>
  <si>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</si>
  <si>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</si>
  <si>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</si>
  <si>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</si>
  <si>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</si>
  <si>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</si>
  <si>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</si>
  <si>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</si>
  <si>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</si>
  <si>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</si>
  <si>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</si>
  <si>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</si>
  <si>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</si>
  <si>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</si>
  <si>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</si>
  <si>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</si>
  <si>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</si>
  <si>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</si>
  <si>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</si>
  <si>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</si>
  <si>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</si>
  <si>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</si>
  <si>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</si>
  <si>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</si>
  <si>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</si>
  <si>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</si>
  <si>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</si>
  <si>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</si>
  <si>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</si>
  <si>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</si>
  <si>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</si>
  <si>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</si>
  <si>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</si>
  <si>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</si>
  <si>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</si>
  <si>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</si>
  <si>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</si>
  <si>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</si>
  <si>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</si>
  <si>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</si>
  <si>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</si>
  <si>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</si>
  <si>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</si>
  <si>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</si>
  <si>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</si>
  <si>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</si>
  <si>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</si>
  <si>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</si>
  <si>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</si>
  <si>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</si>
  <si>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</si>
  <si>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</si>
  <si>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</si>
  <si>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</si>
  <si>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</si>
  <si>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</si>
  <si>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</si>
  <si>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</si>
  <si>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</si>
  <si>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</si>
  <si>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</si>
  <si>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</si>
  <si>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</si>
  <si>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</si>
  <si>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</si>
  <si>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</si>
  <si>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</si>
  <si>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</si>
  <si>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</si>
  <si>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</si>
  <si>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</si>
  <si>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</si>
  <si>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</si>
  <si>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</si>
  <si>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</si>
  <si>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</si>
  <si>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</si>
  <si>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</si>
  <si>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</si>
  <si>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</si>
  <si>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</si>
  <si>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</si>
  <si>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</si>
  <si>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</si>
  <si>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</si>
  <si>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</si>
  <si>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</si>
  <si>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</si>
  <si>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</si>
  <si>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</si>
  <si>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</si>
  <si>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</si>
  <si>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</si>
  <si>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</si>
  <si>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</si>
  <si>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</si>
  <si>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</si>
  <si>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</si>
  <si>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</si>
  <si>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</si>
  <si>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</si>
  <si>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</si>
  <si>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</si>
  <si>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</si>
  <si>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</si>
  <si>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</si>
  <si>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</si>
  <si>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</si>
  <si>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</si>
  <si>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</si>
  <si>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</si>
  <si>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</si>
  <si>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</si>
  <si>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</si>
  <si>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</si>
  <si>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</si>
  <si>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</si>
  <si>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</si>
  <si>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</si>
  <si>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</si>
  <si>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</si>
  <si>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</si>
  <si>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</si>
  <si>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</si>
  <si>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</si>
  <si>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</si>
  <si>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</si>
  <si>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</si>
  <si>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</si>
  <si>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</si>
  <si>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</si>
  <si>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</si>
  <si>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</si>
  <si>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</si>
  <si>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</si>
  <si>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</si>
  <si>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</si>
  <si>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</si>
  <si>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</si>
  <si>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</si>
  <si>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</si>
  <si>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</si>
  <si>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</si>
  <si>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</si>
  <si>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</si>
  <si>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</si>
  <si>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</si>
  <si>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</si>
  <si>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</si>
  <si>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</si>
  <si>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</si>
  <si>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</si>
  <si>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</si>
  <si>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</si>
  <si>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</si>
  <si>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</si>
  <si>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</si>
  <si>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</si>
  <si>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</si>
  <si>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</si>
  <si>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</si>
  <si>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</si>
  <si>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</si>
  <si>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</si>
  <si>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</si>
  <si>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</si>
  <si>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</si>
  <si>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</si>
  <si>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</si>
  <si>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</si>
  <si>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</si>
  <si>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</si>
  <si>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</si>
  <si>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</si>
  <si>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</si>
  <si>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</si>
  <si>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</si>
  <si>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</si>
  <si>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</si>
  <si>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</si>
  <si>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</si>
  <si>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</si>
  <si>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</si>
  <si>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</si>
  <si>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</si>
  <si>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</si>
  <si>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</si>
  <si>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</si>
  <si>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</si>
  <si>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</si>
  <si>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</si>
  <si>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</si>
  <si>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</si>
  <si>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</si>
  <si>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</si>
  <si>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</si>
  <si>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</si>
  <si>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</si>
  <si>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</si>
  <si>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</si>
  <si>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</si>
  <si>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</si>
  <si>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</si>
  <si>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</si>
  <si>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</si>
  <si>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</si>
  <si>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</si>
  <si>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</si>
  <si>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</si>
  <si>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</si>
  <si>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</si>
  <si>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</si>
  <si>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</si>
  <si>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</si>
  <si>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</si>
  <si>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</si>
  <si>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</si>
  <si>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</si>
  <si>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</si>
  <si>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</si>
  <si>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</si>
  <si>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</si>
  <si>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</si>
  <si>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</si>
  <si>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</si>
  <si>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</si>
  <si>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</si>
  <si>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</si>
  <si>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</si>
  <si>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</si>
  <si>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</si>
  <si>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</si>
  <si>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</si>
  <si>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</si>
  <si>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</si>
  <si>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</si>
  <si>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</si>
  <si>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</si>
  <si>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</si>
  <si>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</si>
  <si>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</si>
  <si>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</si>
  <si>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</si>
  <si>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</si>
  <si>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</si>
  <si>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</si>
  <si>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</si>
  <si>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</si>
  <si>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</si>
  <si>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</si>
  <si>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</si>
  <si>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</si>
  <si>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</si>
  <si>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</si>
  <si>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</si>
  <si>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</si>
  <si>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</si>
  <si>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</si>
  <si>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</si>
  <si>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</si>
  <si>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</si>
  <si>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</si>
  <si>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</si>
  <si>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</si>
  <si>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</si>
  <si>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</si>
  <si>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</si>
  <si>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</si>
  <si>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</si>
  <si>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</si>
  <si>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</si>
  <si>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</si>
  <si>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</si>
  <si>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</si>
  <si>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</si>
  <si>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</si>
  <si>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</si>
  <si>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</si>
  <si>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</si>
  <si>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</si>
  <si>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</si>
  <si>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</si>
  <si>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</si>
  <si>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</si>
  <si>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</si>
  <si>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</si>
  <si>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</si>
  <si>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</si>
  <si>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</si>
  <si>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</si>
  <si>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</si>
  <si>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</si>
  <si>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</si>
  <si>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</si>
  <si>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</si>
  <si>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</si>
  <si>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</si>
  <si>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</si>
  <si>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</si>
  <si>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</si>
  <si>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</si>
  <si>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</si>
  <si>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</si>
  <si>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</si>
  <si>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</si>
  <si>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</si>
  <si>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</si>
  <si>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</si>
  <si>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</si>
  <si>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</si>
  <si>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</si>
  <si>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</si>
  <si>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</si>
  <si>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</si>
  <si>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</si>
  <si>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</si>
  <si>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</si>
  <si>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</si>
  <si>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</si>
  <si>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</si>
  <si>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</si>
  <si>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</si>
  <si>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</si>
  <si>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</si>
  <si>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</si>
  <si>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</si>
  <si>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</si>
  <si>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</si>
  <si>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</si>
  <si>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</si>
  <si>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</si>
  <si>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</si>
  <si>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</si>
  <si>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</si>
  <si>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</si>
  <si>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</si>
  <si>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</si>
  <si>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</si>
  <si>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</si>
  <si>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</si>
  <si>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</si>
  <si>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</si>
  <si>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</si>
  <si>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</si>
  <si>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</si>
  <si>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</si>
  <si>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</si>
  <si>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</si>
  <si>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</si>
  <si>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</si>
  <si>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</si>
  <si>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</si>
  <si>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</si>
  <si>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</si>
  <si>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</si>
  <si>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</si>
  <si>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</si>
  <si>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</si>
  <si>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</si>
  <si>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</si>
  <si>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</si>
  <si>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</si>
  <si>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</si>
  <si>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</si>
  <si>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</si>
  <si>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</si>
  <si>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</si>
  <si>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</si>
  <si>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</si>
  <si>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</si>
  <si>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</si>
  <si>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</si>
  <si>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</si>
  <si>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</si>
  <si>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</si>
  <si>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</si>
  <si>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</si>
  <si>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</si>
  <si>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</si>
  <si>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</si>
  <si>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</si>
  <si>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</si>
  <si>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</si>
  <si>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</si>
  <si>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</si>
  <si>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</si>
  <si>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</si>
  <si>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</si>
  <si>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</si>
  <si>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</si>
  <si>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</si>
  <si>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</si>
  <si>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</si>
  <si>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</si>
  <si>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</si>
  <si>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</si>
  <si>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</si>
  <si>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</si>
  <si>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</si>
  <si>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</si>
  <si>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</si>
  <si>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</si>
  <si>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</si>
  <si>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</si>
  <si>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</si>
  <si>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</si>
  <si>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</si>
  <si>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</si>
  <si>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</si>
  <si>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</si>
  <si>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</si>
  <si>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</si>
  <si>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</si>
  <si>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</si>
  <si>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</si>
  <si>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</si>
  <si>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</si>
  <si>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</si>
  <si>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</si>
  <si>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</si>
  <si>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</si>
  <si>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</si>
  <si>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</si>
  <si>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</si>
  <si>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</si>
  <si>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</si>
  <si>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</si>
  <si>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</si>
  <si>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</si>
  <si>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</si>
  <si>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</si>
  <si>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</si>
  <si>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</si>
  <si>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</si>
  <si>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</si>
  <si>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</si>
  <si>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</si>
  <si>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</si>
  <si>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</si>
  <si>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</si>
  <si>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</si>
  <si>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</si>
  <si>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</si>
  <si>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</si>
  <si>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</si>
  <si>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</si>
  <si>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</si>
  <si>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</si>
  <si>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</si>
  <si>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</si>
  <si>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</si>
  <si>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</si>
  <si>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</si>
  <si>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</si>
  <si>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</si>
  <si>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</si>
  <si>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</si>
  <si>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</si>
  <si>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</si>
  <si>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</si>
  <si>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</si>
  <si>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</si>
  <si>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</si>
  <si>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</si>
  <si>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</si>
  <si>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</si>
  <si>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</si>
  <si>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</si>
  <si>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</si>
  <si>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</si>
  <si>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</si>
  <si>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</si>
  <si>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</si>
  <si>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</si>
  <si>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</si>
  <si>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</si>
  <si>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</si>
  <si>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</si>
  <si>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</si>
  <si>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</si>
  <si>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</si>
  <si>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</si>
  <si>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</si>
  <si>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</si>
  <si>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</si>
  <si>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</si>
  <si>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</si>
  <si>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</si>
  <si>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</si>
  <si>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</si>
  <si>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</si>
  <si>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</si>
  <si>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</si>
  <si>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</si>
  <si>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</si>
  <si>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</si>
  <si>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</si>
  <si>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</si>
  <si>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</si>
  <si>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</si>
  <si>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</si>
  <si>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</si>
  <si>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</si>
  <si>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</si>
  <si>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</si>
  <si>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</si>
  <si>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</si>
  <si>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</si>
  <si>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</si>
  <si>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</si>
  <si>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</si>
  <si>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</si>
  <si>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</si>
  <si>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</si>
  <si>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</si>
  <si>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</si>
  <si>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</si>
  <si>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</si>
  <si>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</si>
  <si>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</si>
  <si>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</si>
  <si>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</si>
  <si>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</si>
  <si>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</si>
  <si>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</si>
  <si>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</si>
  <si>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</si>
  <si>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</si>
  <si>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</si>
  <si>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</si>
  <si>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</si>
  <si>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</si>
  <si>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</si>
  <si>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</si>
  <si>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</si>
  <si>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</si>
  <si>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</si>
  <si>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</si>
  <si>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</si>
  <si>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</si>
  <si>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</si>
  <si>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</si>
  <si>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</si>
  <si>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</si>
  <si>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</si>
  <si>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</si>
  <si>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</si>
  <si>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</si>
  <si>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</si>
  <si>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</si>
  <si>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</si>
  <si>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</si>
  <si>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</si>
  <si>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</si>
  <si>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</si>
  <si>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</si>
  <si>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</si>
  <si>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</si>
  <si>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</si>
  <si>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</si>
  <si>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</si>
  <si>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</si>
  <si>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</si>
  <si>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</si>
  <si>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</si>
  <si>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</si>
  <si>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</si>
  <si>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</si>
  <si>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</si>
  <si>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</si>
  <si>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</si>
  <si>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</si>
  <si>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</si>
  <si>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</si>
  <si>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</si>
  <si>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</si>
  <si>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</si>
  <si>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</si>
  <si>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</si>
  <si>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</si>
  <si>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</si>
  <si>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</si>
  <si>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</si>
  <si>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</si>
  <si>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</si>
  <si>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</si>
  <si>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</si>
  <si>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</si>
  <si>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</si>
  <si>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</si>
  <si>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</si>
  <si>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</si>
  <si>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</si>
  <si>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</si>
  <si>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</si>
  <si>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</si>
  <si>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</si>
  <si>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</si>
  <si>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</si>
  <si>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</si>
  <si>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</si>
  <si>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</si>
  <si>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</si>
  <si>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</si>
  <si>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</si>
  <si>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</si>
  <si>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</si>
  <si>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</si>
  <si>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</si>
  <si>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</si>
  <si>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</si>
  <si>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</si>
  <si>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</si>
  <si>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</si>
  <si>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</si>
  <si>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</si>
  <si>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</si>
  <si>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</si>
  <si>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</si>
  <si>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</si>
  <si>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</si>
  <si>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</si>
  <si>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</si>
  <si>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</si>
  <si>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</si>
  <si>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</si>
  <si>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</si>
  <si>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</si>
  <si>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</si>
  <si>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</si>
  <si>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</si>
  <si>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</si>
  <si>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</si>
  <si>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</si>
  <si>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</si>
  <si>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</si>
  <si>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</si>
  <si>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</si>
  <si>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</si>
  <si>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</si>
  <si>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</si>
  <si>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</si>
  <si>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</si>
  <si>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</si>
  <si>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</si>
  <si>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</si>
  <si>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</si>
  <si>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</si>
  <si>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</si>
  <si>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</si>
  <si>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</si>
  <si>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</si>
  <si>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</si>
  <si>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</si>
  <si>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</si>
  <si>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</si>
  <si>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</si>
  <si>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</si>
  <si>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</si>
  <si>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</si>
  <si>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</si>
  <si>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</si>
  <si>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</si>
  <si>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</si>
  <si>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</si>
  <si>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</si>
  <si>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</si>
  <si>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</si>
  <si>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</si>
  <si>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</si>
  <si>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</si>
  <si>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</si>
  <si>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</si>
  <si>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</si>
  <si>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</si>
  <si>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</si>
  <si>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</si>
  <si>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</si>
  <si>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</si>
  <si>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</si>
  <si>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</si>
  <si>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</si>
  <si>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</si>
  <si>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</si>
  <si>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</si>
  <si>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</si>
  <si>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</si>
  <si>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</si>
  <si>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</si>
  <si>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</si>
  <si>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</si>
  <si>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</si>
  <si>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</si>
  <si>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</si>
  <si>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</si>
  <si>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</si>
  <si>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</si>
  <si>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</si>
  <si>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</si>
  <si>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</si>
  <si>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</si>
  <si>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</si>
  <si>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</si>
  <si>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</si>
  <si>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</si>
  <si>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</si>
  <si>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</si>
  <si>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</si>
  <si>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</si>
  <si>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</si>
  <si>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</si>
  <si>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</si>
  <si>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</si>
  <si>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</si>
  <si>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</si>
  <si>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</si>
  <si>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</si>
  <si>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</si>
  <si>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</si>
  <si>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</si>
  <si>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</si>
  <si>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</si>
  <si>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</si>
  <si>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</si>
  <si>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</si>
  <si>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</si>
  <si>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</si>
  <si>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</si>
  <si>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</si>
  <si>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</si>
  <si>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</si>
  <si>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</si>
  <si>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</si>
  <si>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</si>
  <si>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</si>
  <si>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</si>
  <si>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</si>
  <si>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</si>
  <si>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</si>
  <si>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</si>
  <si>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</si>
  <si>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</si>
  <si>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</si>
  <si>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</si>
  <si>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</si>
  <si>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</si>
  <si>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</si>
  <si>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</si>
  <si>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</si>
  <si>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</si>
  <si>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</si>
  <si>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</si>
  <si>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</si>
  <si>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</si>
  <si>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</si>
  <si>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</si>
  <si>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</si>
  <si>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</si>
  <si>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</si>
  <si>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</si>
  <si>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</si>
  <si>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</si>
  <si>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</si>
  <si>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</si>
  <si>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</si>
  <si>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</si>
  <si>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</si>
  <si>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</si>
  <si>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</si>
  <si>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</si>
  <si>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</si>
  <si>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</si>
  <si>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</si>
  <si>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</si>
  <si>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</si>
  <si>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</si>
  <si>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</si>
  <si>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</si>
  <si>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</si>
  <si>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</si>
  <si>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</si>
  <si>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</si>
  <si>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</si>
  <si>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</si>
  <si>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</si>
  <si>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</si>
  <si>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</si>
  <si>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</si>
  <si>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</si>
  <si>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</si>
  <si>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</si>
  <si>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</si>
  <si>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</si>
  <si>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</si>
  <si>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</si>
  <si>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</si>
  <si>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</si>
  <si>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</si>
  <si>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</si>
  <si>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</si>
  <si>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</si>
  <si>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</si>
  <si>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</si>
  <si>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</si>
  <si>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</si>
  <si>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</si>
  <si>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</si>
  <si>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</si>
  <si>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</si>
  <si>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</si>
  <si>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</si>
  <si>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</si>
  <si>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</si>
  <si>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</si>
  <si>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</si>
  <si>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</si>
  <si>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</si>
  <si>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</si>
  <si>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</si>
  <si>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</si>
  <si>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</si>
  <si>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</si>
  <si>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</si>
  <si>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</si>
  <si>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</si>
  <si>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</si>
  <si>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</si>
  <si>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</si>
  <si>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</si>
  <si>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</si>
  <si>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</si>
  <si>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</si>
  <si>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</si>
  <si>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</si>
  <si>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</si>
  <si>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</si>
  <si>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</si>
  <si>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</si>
  <si>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</si>
  <si>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</si>
  <si>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</si>
  <si>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</si>
  <si>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</si>
  <si>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</si>
  <si>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</si>
  <si>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</si>
  <si>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</si>
  <si>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</si>
  <si>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</si>
  <si>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</si>
  <si>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</si>
  <si>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</si>
  <si>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</si>
  <si>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</si>
  <si>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</si>
  <si>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</si>
  <si>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</si>
  <si>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</si>
  <si>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</si>
  <si>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</si>
  <si>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</si>
  <si>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</si>
  <si>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</si>
  <si>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</si>
  <si>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</si>
  <si>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</si>
  <si>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</si>
  <si>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</si>
  <si>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</si>
  <si>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</si>
  <si>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</si>
  <si>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</si>
  <si>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</si>
  <si>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</si>
  <si>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</si>
  <si>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</si>
  <si>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</si>
  <si>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</si>
  <si>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</si>
  <si>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</si>
  <si>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</si>
  <si>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</si>
  <si>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</si>
  <si>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</si>
  <si>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</si>
  <si>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</si>
  <si>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</si>
  <si>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</si>
  <si>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</si>
  <si>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</si>
  <si>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</si>
  <si>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</si>
  <si>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</si>
  <si>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</si>
  <si>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</si>
  <si>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</si>
  <si>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</si>
  <si>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</si>
  <si>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</si>
  <si>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</si>
  <si>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</si>
  <si>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</si>
  <si>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</si>
  <si>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</si>
  <si>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</si>
  <si>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</si>
  <si>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</si>
  <si>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</si>
  <si>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</si>
  <si>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</si>
  <si>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</si>
  <si>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</si>
  <si>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</si>
  <si>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</si>
  <si>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</si>
  <si>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</si>
  <si>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</si>
  <si>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</si>
  <si>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</si>
  <si>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</si>
  <si>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</si>
  <si>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</si>
  <si>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</si>
  <si>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</si>
  <si>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</si>
  <si>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</si>
  <si>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</si>
  <si>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</si>
  <si>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</si>
  <si>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</si>
  <si>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</si>
  <si>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</si>
  <si>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</si>
  <si>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</si>
  <si>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</si>
  <si>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</si>
  <si>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</si>
  <si>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</si>
  <si>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</si>
  <si>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</si>
  <si>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</si>
  <si>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</si>
  <si>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</si>
  <si>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</si>
  <si>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</si>
  <si>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</si>
  <si>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</si>
  <si>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</si>
  <si>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</si>
  <si>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</si>
  <si>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</si>
  <si>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</si>
  <si>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</si>
  <si>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</si>
  <si>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</si>
  <si>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</si>
  <si>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</si>
  <si>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</si>
  <si>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</si>
  <si>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</si>
  <si>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</si>
  <si>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</si>
  <si>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</si>
  <si>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</si>
  <si>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</si>
  <si>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</si>
  <si>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</si>
  <si>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</si>
  <si>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</si>
  <si>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</si>
  <si>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</si>
  <si>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</si>
  <si>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</si>
  <si>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</si>
  <si>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</si>
  <si>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</si>
  <si>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</si>
  <si>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</si>
  <si>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</si>
  <si>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</si>
  <si>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</si>
  <si>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</si>
  <si>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</si>
  <si>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</si>
  <si>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</si>
  <si>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</si>
  <si>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</si>
  <si>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</si>
  <si>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</si>
  <si>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</si>
  <si>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</si>
  <si>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</si>
  <si>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</si>
  <si>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</si>
  <si>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</si>
  <si>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</si>
  <si>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</si>
  <si>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</si>
  <si>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</si>
  <si>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</si>
  <si>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</si>
  <si>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</si>
  <si>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</si>
  <si>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</si>
  <si>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</si>
  <si>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</si>
  <si>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</si>
  <si>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</si>
  <si>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</si>
  <si>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</si>
  <si>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</si>
  <si>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</si>
  <si>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</si>
  <si>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</si>
  <si>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</si>
  <si>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</si>
  <si>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</si>
  <si>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</si>
  <si>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</si>
  <si>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</si>
  <si>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</si>
  <si>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</si>
  <si>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</si>
  <si>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</si>
  <si>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</si>
  <si>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</si>
  <si>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</si>
  <si>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</si>
  <si>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</si>
  <si>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</si>
  <si>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</si>
  <si>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</si>
  <si>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</si>
  <si>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</si>
  <si>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</si>
  <si>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</si>
  <si>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</si>
  <si>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</si>
  <si>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</si>
  <si>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</si>
  <si>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</si>
  <si>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</si>
  <si>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</si>
  <si>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</si>
  <si>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</si>
  <si>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</si>
  <si>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</si>
  <si>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</si>
  <si>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</si>
  <si>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</si>
  <si>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</si>
  <si>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</si>
  <si>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</si>
  <si>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</si>
  <si>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</si>
  <si>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</si>
  <si>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</si>
  <si>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</si>
  <si>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</si>
  <si>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</si>
  <si>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</si>
  <si>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</si>
  <si>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</si>
  <si>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</si>
  <si>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</si>
  <si>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</si>
  <si>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</si>
  <si>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</si>
  <si>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</si>
  <si>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</si>
  <si>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</si>
  <si>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</si>
  <si>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</si>
  <si>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</si>
  <si>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</si>
  <si>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</si>
  <si>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</si>
  <si>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</si>
  <si>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</si>
  <si>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</si>
  <si>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</si>
  <si>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</si>
  <si>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</si>
  <si>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</si>
  <si>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</si>
  <si>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</si>
  <si>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</si>
  <si>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</si>
  <si>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</si>
  <si>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</si>
  <si>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</si>
  <si>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</si>
  <si>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</si>
  <si>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</si>
  <si>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</si>
  <si>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</si>
  <si>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</si>
  <si>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</si>
  <si>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</si>
  <si>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</si>
  <si>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</si>
  <si>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</si>
  <si>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</si>
  <si>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</si>
  <si>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</si>
  <si>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</si>
  <si>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</si>
  <si>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</si>
  <si>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</si>
  <si>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</si>
  <si>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</si>
  <si>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</si>
  <si>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</si>
  <si>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</si>
  <si>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</si>
  <si>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</si>
  <si>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</si>
  <si>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</si>
  <si>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</si>
  <si>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</si>
  <si>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</si>
  <si>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</si>
  <si>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</si>
  <si>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</si>
  <si>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</si>
  <si>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</si>
  <si>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</si>
  <si>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</si>
  <si>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</si>
  <si>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</si>
  <si>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</si>
  <si>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</si>
  <si>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</si>
  <si>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</si>
  <si>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</si>
  <si>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</si>
  <si>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</si>
  <si>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</si>
  <si>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</si>
  <si>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</si>
  <si>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</si>
  <si>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</si>
  <si>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</si>
  <si>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</si>
  <si>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</si>
  <si>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</si>
  <si>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</si>
  <si>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</si>
  <si>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</si>
  <si>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</si>
  <si>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</si>
  <si>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</si>
  <si>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</si>
  <si>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</si>
  <si>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</si>
  <si>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</si>
  <si>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</si>
  <si>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</si>
  <si>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</si>
  <si>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</si>
  <si>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</si>
  <si>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</si>
  <si>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</si>
  <si>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</si>
  <si>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</si>
  <si>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</si>
  <si>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</si>
  <si>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</si>
  <si>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</si>
  <si>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</si>
  <si>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</si>
  <si>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</si>
  <si>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</si>
  <si>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</si>
  <si>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</si>
  <si>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</si>
  <si>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</si>
  <si>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</si>
  <si>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</si>
  <si>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</si>
  <si>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</si>
  <si>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</si>
  <si>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</si>
  <si>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</si>
  <si>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</si>
  <si>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</si>
  <si>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</si>
  <si>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</si>
  <si>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</si>
  <si>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</si>
  <si>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</si>
  <si>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</si>
  <si>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</si>
  <si>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</si>
  <si>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</si>
  <si>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</si>
  <si>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</si>
  <si>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</si>
  <si>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</si>
  <si>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</si>
  <si>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</si>
  <si>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</si>
  <si>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</si>
  <si>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</si>
  <si>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</si>
  <si>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</si>
  <si>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</si>
  <si>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</si>
  <si>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</si>
  <si>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</si>
  <si>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</si>
  <si>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</si>
  <si>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</si>
  <si>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</si>
  <si>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</si>
  <si>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</si>
  <si>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</si>
  <si>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</si>
  <si>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</si>
  <si>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</si>
  <si>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</si>
  <si>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</si>
  <si>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</si>
  <si>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</si>
  <si>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</si>
  <si>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</si>
  <si>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</si>
  <si>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</si>
  <si>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</si>
  <si>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</si>
  <si>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</si>
  <si>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</si>
  <si>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</si>
  <si>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</si>
  <si>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</si>
  <si>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</si>
  <si>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</si>
  <si>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</si>
  <si>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</si>
  <si>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</si>
  <si>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</si>
  <si>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</si>
  <si>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</si>
  <si>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</si>
  <si>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</si>
  <si>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</si>
  <si>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</si>
  <si>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</si>
  <si>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</si>
  <si>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</si>
  <si>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</si>
  <si>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</si>
  <si>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</si>
  <si>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</si>
  <si>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</si>
  <si>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</si>
  <si>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</si>
  <si>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</si>
  <si>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</si>
  <si>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</si>
  <si>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</si>
  <si>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</si>
  <si>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</si>
  <si>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</si>
  <si>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</si>
  <si>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</si>
  <si>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</si>
  <si>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</si>
  <si>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</si>
  <si>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</si>
  <si>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</si>
  <si>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</si>
  <si>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</si>
  <si>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</si>
  <si>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</si>
  <si>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</si>
  <si>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</si>
  <si>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</si>
  <si>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</si>
  <si>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</si>
  <si>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</si>
  <si>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</si>
  <si>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</si>
  <si>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</si>
  <si>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</si>
  <si>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</si>
  <si>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</si>
  <si>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</si>
  <si>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</si>
  <si>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</si>
  <si>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</si>
  <si>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</si>
  <si>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</si>
  <si>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</si>
  <si>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</si>
  <si>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</si>
  <si>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</si>
  <si>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</si>
  <si>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</si>
  <si>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</si>
  <si>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</si>
  <si>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</si>
  <si>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</si>
  <si>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</si>
  <si>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</si>
  <si>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</si>
  <si>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</si>
  <si>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</si>
  <si>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</si>
  <si>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</si>
  <si>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</si>
  <si>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</si>
  <si>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</si>
  <si>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</si>
  <si>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</si>
  <si>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</si>
  <si>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</si>
  <si>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</si>
  <si>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</si>
  <si>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</si>
  <si>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</si>
  <si>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</si>
  <si>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</si>
  <si>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</si>
  <si>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</si>
  <si>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</si>
  <si>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</si>
  <si>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</si>
  <si>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</si>
  <si>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</si>
  <si>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</si>
  <si>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</si>
  <si>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</si>
  <si>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</si>
  <si>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</si>
  <si>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</si>
  <si>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</si>
  <si>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</si>
  <si>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</si>
  <si>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</si>
  <si>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</si>
  <si>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</si>
  <si>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</si>
  <si>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</si>
  <si>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</si>
  <si>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</si>
  <si>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</si>
  <si>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</si>
  <si>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</si>
  <si>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</si>
  <si>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</si>
  <si>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</si>
  <si>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</si>
  <si>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</si>
  <si>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</si>
  <si>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</si>
  <si>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</si>
  <si>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</si>
  <si>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</si>
  <si>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</si>
  <si>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</si>
  <si>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</si>
  <si>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</si>
  <si>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</si>
  <si>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</si>
  <si>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</si>
  <si>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</si>
  <si>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</si>
  <si>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</si>
  <si>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</si>
  <si>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</si>
  <si>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</si>
  <si>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</si>
  <si>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</si>
  <si>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</si>
  <si>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</si>
  <si>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</si>
  <si>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</si>
  <si>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</si>
  <si>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</si>
  <si>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</si>
  <si>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</si>
  <si>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</si>
  <si>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</si>
  <si>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</si>
  <si>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</si>
  <si>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</si>
  <si>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</si>
  <si>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</si>
  <si>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</si>
  <si>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</si>
  <si>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</si>
  <si>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</si>
  <si>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</si>
  <si>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</si>
  <si>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</si>
  <si>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</si>
  <si>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</si>
  <si>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</si>
  <si>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</si>
  <si>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</si>
  <si>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</si>
  <si>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</si>
  <si>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</si>
  <si>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</si>
  <si>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</si>
  <si>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</si>
  <si>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</si>
  <si>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</si>
  <si>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</si>
  <si>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</si>
  <si>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</si>
  <si>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</si>
  <si>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</si>
  <si>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</si>
  <si>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</si>
  <si>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</si>
  <si>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</si>
  <si>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</si>
  <si>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</si>
  <si>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</si>
  <si>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</si>
  <si>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</si>
  <si>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</si>
  <si>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</si>
  <si>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</si>
  <si>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</si>
  <si>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</si>
  <si>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</si>
  <si>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</si>
  <si>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</si>
  <si>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</si>
  <si>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</si>
  <si>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</si>
  <si>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</si>
  <si>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</si>
  <si>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</si>
  <si>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</si>
  <si>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</si>
  <si>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</si>
  <si>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</si>
  <si>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</si>
  <si>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</si>
  <si>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</si>
  <si>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</si>
  <si>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</si>
  <si>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</si>
  <si>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</si>
  <si>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</si>
  <si>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</si>
  <si>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</si>
  <si>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</si>
  <si>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</si>
  <si>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</si>
  <si>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</si>
  <si>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</si>
  <si>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</si>
  <si>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</si>
  <si>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</si>
  <si>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</si>
  <si>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</si>
  <si>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</si>
  <si>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</si>
  <si>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</si>
  <si>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</si>
  <si>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</si>
  <si>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</si>
  <si>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</si>
  <si>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</si>
  <si>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</si>
  <si>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</si>
  <si>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</si>
  <si>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</si>
  <si>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</si>
  <si>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</si>
  <si>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</si>
  <si>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</si>
  <si>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</si>
  <si>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</si>
  <si>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</si>
  <si>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</si>
  <si>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</si>
  <si>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</si>
  <si>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</si>
  <si>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</si>
  <si>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</si>
  <si>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</si>
  <si>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</si>
  <si>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</si>
  <si>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</si>
  <si>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</si>
  <si>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</si>
  <si>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</si>
  <si>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</si>
  <si>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</si>
  <si>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</si>
  <si>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</si>
  <si>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</si>
  <si>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</si>
  <si>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</si>
  <si>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</si>
  <si>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</si>
  <si>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</si>
  <si>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</si>
  <si>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</si>
  <si>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</si>
  <si>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</si>
  <si>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</si>
  <si>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</si>
  <si>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</si>
  <si>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</si>
  <si>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</si>
  <si>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</si>
  <si>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</si>
  <si>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</si>
  <si>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</si>
  <si>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</si>
  <si>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</si>
  <si>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</si>
  <si>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</si>
  <si>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</si>
  <si>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</si>
  <si>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</si>
  <si>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</si>
  <si>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</si>
  <si>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</si>
  <si>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</si>
  <si>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</si>
  <si>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</si>
  <si>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</si>
  <si>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</si>
  <si>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</si>
  <si>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</si>
  <si>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</si>
  <si>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</si>
  <si>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</si>
  <si>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</si>
  <si>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</si>
  <si>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</si>
  <si>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</si>
  <si>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</si>
  <si>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</si>
  <si>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</si>
  <si>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</si>
  <si>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</si>
  <si>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</si>
  <si>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</si>
  <si>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</si>
  <si>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</si>
  <si>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</si>
  <si>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</si>
  <si>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</si>
  <si>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</si>
  <si>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</si>
  <si>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</si>
  <si>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</si>
  <si>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</si>
  <si>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</si>
  <si>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</si>
  <si>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</si>
  <si>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</si>
  <si>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</si>
  <si>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</si>
  <si>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</si>
  <si>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</si>
  <si>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</si>
  <si>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</si>
  <si>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</si>
  <si>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</si>
  <si>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</si>
  <si>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</si>
  <si>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</si>
  <si>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</si>
  <si>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</si>
  <si>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</si>
  <si>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</si>
  <si>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</si>
  <si>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</si>
  <si>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</si>
  <si>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</si>
  <si>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</si>
  <si>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</si>
  <si>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</si>
  <si>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</si>
  <si>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</si>
  <si>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</si>
  <si>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</si>
  <si>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</si>
  <si>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</si>
  <si>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</si>
  <si>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</si>
  <si>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</si>
  <si>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</si>
  <si>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</si>
  <si>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</si>
  <si>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</si>
  <si>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</si>
  <si>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</si>
  <si>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</si>
  <si>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</si>
  <si>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</si>
  <si>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</si>
  <si>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</si>
  <si>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</si>
  <si>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</si>
  <si>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</si>
  <si>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</si>
  <si>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</si>
  <si>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</si>
  <si>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</si>
  <si>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</si>
  <si>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</si>
  <si>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</si>
  <si>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</si>
  <si>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</si>
  <si>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</si>
  <si>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</si>
  <si>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</si>
  <si>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</si>
  <si>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</si>
  <si>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</si>
  <si>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</si>
  <si>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</si>
  <si>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</si>
  <si>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</si>
  <si>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</si>
  <si>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</si>
  <si>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</si>
  <si>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</si>
  <si>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</si>
  <si>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</si>
  <si>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</si>
  <si>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</si>
  <si>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</si>
  <si>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</si>
  <si>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</si>
  <si>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</si>
  <si>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</si>
  <si>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</si>
  <si>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</si>
  <si>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</si>
  <si>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</si>
  <si>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</si>
  <si>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</si>
  <si>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</si>
  <si>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</si>
  <si>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</si>
  <si>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</si>
  <si>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</si>
  <si>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</si>
  <si>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</si>
  <si>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</si>
  <si>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</si>
  <si>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</si>
  <si>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</si>
  <si>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</si>
  <si>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</si>
  <si>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</si>
  <si>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</si>
  <si>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</si>
  <si>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</si>
  <si>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</si>
  <si>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</si>
  <si>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</si>
  <si>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</si>
  <si>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</si>
  <si>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</si>
  <si>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</si>
  <si>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</si>
  <si>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</si>
  <si>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</si>
  <si>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</si>
  <si>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</si>
  <si>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</si>
  <si>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</si>
  <si>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</si>
  <si>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</si>
  <si>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</si>
  <si>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</si>
  <si>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</si>
  <si>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</si>
  <si>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</si>
  <si>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</si>
  <si>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</si>
  <si>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</si>
  <si>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</si>
  <si>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</si>
  <si>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</si>
  <si>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</si>
  <si>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</si>
  <si>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</si>
  <si>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</si>
  <si>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</si>
  <si>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</si>
  <si>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</si>
  <si>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</si>
  <si>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</si>
  <si>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</si>
  <si>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</si>
  <si>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</si>
  <si>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</si>
  <si>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</si>
  <si>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</si>
  <si>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</si>
  <si>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</si>
  <si>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</si>
  <si>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</si>
  <si>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</si>
  <si>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</si>
  <si>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</si>
  <si>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</si>
  <si>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</si>
  <si>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</si>
  <si>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</si>
  <si>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</si>
  <si>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</si>
  <si>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</si>
  <si>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</si>
  <si>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</si>
  <si>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</si>
  <si>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</si>
  <si>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</si>
  <si>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</si>
  <si>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</si>
  <si>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</si>
  <si>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</si>
  <si>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</si>
  <si>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</si>
  <si>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</si>
  <si>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</si>
  <si>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</si>
  <si>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</si>
  <si>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</si>
  <si>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</si>
  <si>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</si>
  <si>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</si>
  <si>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</si>
  <si>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</si>
  <si>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</si>
  <si>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</si>
  <si>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</si>
  <si>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</si>
  <si>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</si>
  <si>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</si>
  <si>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</si>
  <si>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</si>
  <si>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</si>
  <si>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</si>
  <si>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</si>
  <si>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</si>
  <si>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</si>
  <si>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</si>
  <si>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</si>
  <si>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</si>
  <si>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</si>
  <si>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</si>
  <si>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</si>
  <si>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</si>
  <si>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</si>
  <si>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</si>
  <si>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</si>
  <si>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</si>
  <si>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</si>
  <si>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</si>
  <si>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</si>
  <si>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</si>
  <si>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</si>
  <si>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</si>
  <si>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</si>
  <si>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</si>
  <si>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</si>
  <si>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</si>
  <si>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</si>
  <si>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</si>
  <si>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</si>
  <si>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</si>
  <si>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</si>
  <si>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</si>
  <si>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</si>
  <si>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</si>
  <si>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</si>
  <si>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</si>
  <si>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</si>
  <si>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</si>
  <si>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</si>
  <si>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</si>
  <si>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</si>
  <si>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</si>
  <si>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</si>
  <si>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</si>
  <si>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</si>
  <si>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</si>
  <si>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</si>
  <si>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</si>
  <si>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</si>
  <si>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</si>
  <si>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</si>
  <si>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</si>
  <si>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</si>
  <si>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</si>
  <si>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</si>
  <si>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</si>
  <si>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</si>
  <si>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</si>
  <si>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</si>
  <si>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</si>
  <si>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</si>
  <si>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</si>
  <si>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</si>
  <si>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</si>
  <si>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</si>
  <si>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</si>
  <si>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</si>
  <si>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</si>
  <si>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</si>
  <si>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</si>
  <si>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</si>
  <si>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</si>
  <si>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</si>
  <si>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</si>
  <si>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</si>
  <si>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</si>
  <si>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</si>
  <si>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</si>
  <si>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</si>
  <si>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</si>
  <si>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</si>
  <si>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</si>
  <si>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</si>
  <si>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</si>
  <si>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</si>
  <si>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</si>
  <si>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</si>
  <si>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</si>
  <si>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</si>
  <si>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</si>
  <si>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</si>
  <si>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</si>
  <si>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</si>
  <si>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</si>
  <si>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</si>
  <si>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</si>
  <si>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</si>
  <si>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</si>
  <si>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</si>
  <si>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</si>
  <si>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</si>
  <si>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</si>
  <si>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</si>
  <si>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</si>
  <si>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</si>
  <si>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</si>
  <si>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</si>
  <si>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</si>
  <si>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</si>
  <si>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</si>
  <si>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</si>
  <si>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</si>
  <si>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</si>
  <si>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</si>
  <si>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</si>
  <si>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</si>
  <si>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</si>
  <si>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</si>
  <si>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</si>
  <si>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</si>
  <si>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</si>
  <si>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</si>
  <si>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</si>
  <si>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</si>
  <si>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</si>
  <si>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</si>
  <si>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</si>
  <si>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</si>
  <si>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</si>
  <si>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</si>
  <si>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</si>
  <si>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</si>
  <si>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</si>
  <si>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</si>
  <si>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</si>
  <si>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</si>
  <si>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</si>
  <si>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</si>
  <si>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</si>
  <si>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</si>
  <si>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</si>
  <si>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</si>
  <si>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</si>
  <si>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</si>
  <si>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</si>
  <si>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</si>
  <si>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</si>
  <si>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</si>
  <si>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</si>
  <si>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</si>
  <si>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</si>
  <si>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</si>
  <si>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</si>
  <si>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</si>
  <si>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</si>
  <si>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</si>
  <si>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</si>
  <si>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</si>
  <si>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</si>
  <si>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</si>
  <si>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</si>
  <si>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</si>
  <si>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</si>
  <si>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</si>
  <si>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</si>
  <si>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</si>
  <si>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</si>
  <si>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</si>
  <si>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</si>
  <si>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</si>
  <si>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</si>
  <si>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</si>
  <si>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</si>
  <si>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</si>
  <si>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</si>
  <si>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</si>
  <si>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</si>
  <si>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</si>
  <si>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</si>
  <si>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</si>
  <si>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</si>
  <si>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</si>
  <si>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</si>
  <si>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</si>
  <si>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</si>
  <si>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</si>
  <si>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</si>
  <si>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</si>
  <si>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</si>
  <si>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</si>
  <si>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</si>
  <si>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</si>
  <si>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</si>
  <si>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</si>
  <si>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</si>
  <si>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</si>
  <si>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</si>
  <si>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</si>
  <si>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</si>
  <si>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</si>
  <si>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</si>
  <si>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</si>
  <si>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</si>
  <si>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</si>
  <si>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</si>
  <si>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</si>
  <si>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</si>
  <si>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</si>
  <si>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</si>
  <si>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</si>
  <si>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</si>
  <si>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</si>
  <si>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</si>
  <si>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</si>
  <si>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</si>
  <si>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</si>
  <si>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</si>
  <si>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</si>
  <si>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</si>
  <si>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</si>
  <si>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</si>
  <si>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</si>
  <si>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</si>
  <si>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</si>
  <si>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</si>
  <si>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</si>
  <si>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</si>
  <si>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</si>
  <si>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</si>
  <si>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</si>
  <si>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</si>
  <si>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</si>
  <si>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</si>
  <si>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</si>
  <si>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</si>
  <si>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</si>
  <si>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</si>
  <si>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</si>
  <si>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</si>
  <si>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</si>
  <si>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</si>
  <si>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</si>
  <si>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</si>
  <si>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</si>
  <si>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</si>
  <si>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</si>
  <si>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</si>
  <si>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</si>
  <si>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</si>
  <si>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</si>
  <si>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</si>
  <si>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</si>
  <si>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</si>
  <si>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</si>
  <si>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</si>
  <si>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</si>
  <si>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</si>
  <si>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</si>
  <si>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</si>
  <si>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</si>
  <si>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</si>
  <si>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</si>
  <si>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</si>
  <si>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</si>
  <si>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</si>
  <si>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</si>
  <si>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</si>
  <si>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</si>
  <si>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</si>
  <si>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</si>
  <si>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</si>
  <si>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</si>
  <si>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</si>
  <si>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</si>
  <si>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</si>
  <si>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</si>
  <si>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</si>
  <si>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</si>
  <si>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</si>
  <si>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</si>
  <si>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</si>
  <si>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</si>
  <si>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</si>
  <si>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</si>
  <si>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</si>
  <si>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</si>
  <si>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</si>
  <si>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</si>
  <si>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</si>
  <si>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</si>
  <si>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</si>
  <si>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</si>
  <si>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</si>
  <si>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</si>
  <si>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</si>
  <si>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</si>
  <si>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</si>
  <si>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</si>
  <si>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</si>
  <si>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</si>
  <si>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</si>
  <si>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</si>
  <si>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</si>
  <si>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</si>
  <si>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</si>
  <si>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</si>
  <si>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</si>
  <si>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</si>
  <si>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</si>
  <si>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</si>
  <si>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</si>
  <si>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</si>
  <si>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</si>
  <si>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</si>
  <si>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</si>
  <si>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</si>
  <si>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</si>
  <si>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</si>
  <si>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</si>
  <si>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</si>
  <si>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</si>
  <si>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</si>
  <si>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</si>
  <si>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</si>
  <si>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</si>
  <si>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</si>
  <si>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</si>
  <si>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</si>
  <si>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</si>
  <si>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</si>
  <si>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</si>
  <si>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</si>
  <si>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</si>
  <si>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</si>
  <si>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</si>
  <si>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</si>
  <si>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</si>
  <si>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</si>
  <si>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</si>
  <si>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</si>
  <si>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</si>
  <si>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</si>
  <si>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</si>
  <si>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</si>
  <si>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</si>
  <si>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</si>
  <si>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</si>
  <si>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</si>
  <si>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</si>
  <si>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</si>
  <si>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</si>
  <si>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</si>
  <si>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</si>
  <si>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</si>
  <si>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</si>
  <si>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</si>
  <si>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</si>
  <si>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</si>
  <si>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</si>
  <si>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</si>
  <si>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</si>
  <si>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</si>
  <si>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</si>
  <si>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</si>
  <si>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</si>
  <si>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</si>
  <si>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</si>
  <si>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</si>
  <si>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</si>
  <si>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</si>
  <si>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</si>
  <si>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</si>
  <si>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</si>
  <si>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</si>
  <si>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</si>
  <si>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</si>
  <si>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</si>
  <si>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</si>
  <si>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</si>
  <si>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</si>
  <si>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</si>
  <si>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</si>
  <si>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</si>
  <si>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</si>
  <si>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</si>
  <si>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</si>
  <si>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</si>
  <si>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</si>
  <si>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</si>
  <si>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</si>
  <si>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</si>
  <si>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</si>
  <si>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</si>
  <si>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</si>
  <si>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</si>
  <si>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</si>
  <si>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</si>
  <si>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</si>
  <si>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</si>
  <si>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</si>
  <si>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</si>
  <si>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</si>
  <si>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</si>
  <si>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</si>
  <si>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</si>
  <si>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</si>
  <si>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</si>
  <si>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</si>
  <si>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</si>
  <si>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</si>
  <si>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</si>
  <si>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</si>
  <si>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</si>
  <si>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</si>
  <si>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</si>
  <si>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</si>
  <si>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</si>
  <si>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</si>
  <si>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</si>
  <si>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</si>
  <si>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</si>
  <si>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</si>
  <si>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</si>
  <si>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</si>
  <si>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</si>
  <si>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</si>
  <si>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</si>
  <si>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</si>
  <si>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</si>
  <si>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</si>
  <si>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</si>
  <si>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</si>
  <si>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</si>
  <si>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</si>
  <si>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</si>
  <si>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</si>
  <si>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</si>
  <si>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</si>
  <si>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</si>
  <si>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</si>
  <si>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</si>
  <si>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</si>
  <si>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</si>
  <si>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</si>
  <si>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</si>
  <si>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</si>
  <si>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</si>
  <si>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</si>
  <si>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</si>
  <si>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</si>
  <si>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</si>
  <si>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</si>
  <si>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</si>
  <si>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</si>
  <si>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</si>
  <si>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</si>
  <si>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</si>
  <si>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</si>
  <si>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</si>
  <si>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</si>
  <si>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</si>
  <si>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</si>
  <si>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</si>
  <si>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</si>
  <si>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</si>
  <si>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</si>
  <si>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</si>
  <si>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</si>
  <si>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</si>
  <si>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</si>
  <si>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</si>
  <si>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</si>
  <si>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</si>
  <si>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</si>
  <si>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</si>
  <si>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</si>
  <si>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</si>
  <si>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</si>
  <si>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</si>
  <si>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</si>
  <si>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</si>
  <si>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</si>
  <si>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</si>
  <si>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</si>
  <si>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</si>
  <si>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</si>
  <si>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</si>
  <si>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</si>
  <si>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</si>
  <si>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</si>
  <si>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</si>
  <si>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</si>
  <si>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</si>
  <si>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</si>
  <si>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</si>
  <si>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</si>
  <si>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</si>
  <si>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</si>
  <si>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</si>
  <si>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</si>
  <si>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</si>
  <si>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</si>
  <si>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</si>
  <si>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</si>
  <si>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</si>
  <si>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</si>
  <si>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</si>
  <si>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</si>
  <si>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</si>
  <si>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</si>
  <si>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</si>
  <si>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</si>
  <si>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</si>
  <si>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</si>
  <si>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</si>
  <si>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</si>
  <si>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</si>
  <si>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</si>
  <si>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</si>
  <si>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</si>
  <si>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</si>
  <si>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</si>
  <si>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</si>
  <si>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</si>
  <si>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</si>
  <si>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</si>
  <si>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</si>
  <si>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</si>
  <si>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</si>
  <si>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</si>
  <si>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</si>
  <si>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</si>
  <si>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</si>
  <si>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</si>
  <si>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</si>
  <si>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</si>
  <si>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</si>
  <si>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</si>
  <si>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</si>
  <si>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</si>
  <si>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</si>
  <si>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</si>
  <si>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</si>
  <si>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</si>
  <si>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</si>
  <si>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</si>
  <si>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</si>
  <si>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</si>
  <si>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</si>
  <si>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</si>
  <si>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</si>
  <si>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</si>
  <si>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</si>
  <si>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</si>
  <si>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</si>
  <si>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</si>
  <si>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</si>
  <si>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</si>
  <si>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</si>
  <si>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</si>
  <si>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</si>
  <si>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</si>
  <si>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</si>
  <si>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</si>
  <si>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</si>
  <si>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</si>
  <si>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</si>
  <si>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</si>
  <si>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</si>
  <si>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</si>
  <si>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</si>
  <si>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</si>
  <si>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</si>
  <si>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</si>
  <si>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</si>
  <si>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</si>
  <si>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</si>
  <si>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</si>
  <si>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</si>
  <si>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</si>
  <si>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</si>
  <si>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</si>
  <si>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</si>
  <si>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</si>
  <si>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</si>
  <si>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</si>
  <si>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</si>
  <si>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</si>
  <si>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</si>
  <si>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</si>
  <si>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</si>
  <si>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</si>
  <si>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</si>
  <si>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</si>
  <si>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</si>
  <si>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</si>
  <si>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</si>
  <si>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</si>
  <si>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</si>
  <si>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</si>
  <si>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</si>
  <si>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</si>
  <si>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</si>
  <si>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</si>
  <si>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</si>
  <si>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</si>
  <si>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</si>
  <si>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</si>
  <si>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</si>
  <si>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</si>
  <si>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</si>
  <si>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</si>
  <si>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</si>
  <si>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</si>
  <si>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</si>
  <si>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</si>
  <si>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</si>
  <si>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</si>
  <si>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</si>
  <si>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</si>
  <si>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</si>
  <si>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</si>
  <si>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</si>
  <si>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</si>
  <si>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</si>
  <si>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</si>
  <si>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</si>
  <si>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</si>
  <si>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</si>
  <si>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</si>
  <si>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</si>
  <si>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</si>
  <si>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</si>
  <si>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</si>
  <si>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</si>
  <si>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</si>
  <si>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</si>
  <si>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</si>
  <si>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</si>
  <si>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</si>
  <si>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</si>
  <si>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</si>
  <si>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</si>
  <si>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</si>
  <si>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</si>
  <si>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</si>
  <si>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</si>
  <si>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</si>
  <si>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</si>
  <si>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</si>
  <si>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</si>
  <si>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</si>
  <si>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</si>
  <si>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</si>
  <si>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</si>
  <si>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</si>
  <si>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</si>
  <si>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</si>
  <si>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</si>
  <si>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</si>
  <si>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</si>
  <si>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</si>
  <si>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</si>
  <si>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</si>
  <si>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</si>
  <si>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</si>
  <si>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</si>
  <si>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</si>
  <si>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</si>
  <si>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</si>
  <si>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</si>
  <si>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</si>
  <si>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</si>
  <si>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</si>
  <si>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</si>
  <si>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</si>
  <si>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</si>
  <si>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</si>
  <si>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</si>
  <si>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</si>
  <si>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</si>
  <si>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</si>
  <si>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</si>
  <si>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</si>
  <si>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</si>
  <si>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</si>
  <si>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</si>
  <si>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</si>
  <si>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</si>
  <si>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</si>
  <si>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</si>
  <si>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</si>
  <si>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</si>
  <si>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</si>
  <si>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</si>
  <si>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</si>
  <si>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</si>
  <si>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</si>
  <si>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</si>
  <si>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</si>
  <si>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</si>
  <si>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</si>
  <si>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</si>
  <si>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</si>
  <si>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</si>
  <si>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</si>
  <si>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</si>
  <si>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</si>
  <si>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</si>
  <si>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</si>
  <si>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</si>
  <si>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</si>
  <si>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</si>
  <si>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</si>
  <si>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</si>
  <si>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</si>
  <si>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</si>
  <si>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</si>
  <si>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</si>
  <si>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</si>
  <si>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</si>
  <si>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</si>
  <si>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</si>
  <si>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</si>
  <si>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</si>
  <si>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</si>
  <si>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</si>
  <si>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</si>
  <si>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</si>
  <si>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</si>
  <si>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</si>
  <si>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</si>
  <si>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</si>
  <si>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</si>
  <si>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</si>
  <si>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</si>
  <si>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</si>
  <si>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</si>
  <si>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</si>
  <si>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</si>
  <si>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</si>
  <si>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</si>
  <si>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</si>
  <si>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</si>
  <si>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</si>
  <si>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</si>
  <si>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</si>
  <si>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</si>
  <si>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</si>
  <si>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</si>
  <si>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</si>
  <si>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</si>
  <si>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</si>
  <si>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</si>
  <si>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</si>
  <si>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</si>
  <si>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</si>
  <si>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</si>
  <si>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</si>
  <si>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</si>
  <si>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</si>
  <si>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</si>
  <si>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</si>
  <si>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</si>
  <si>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</si>
  <si>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</si>
  <si>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</si>
  <si>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</si>
  <si>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</si>
  <si>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</si>
  <si>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</si>
  <si>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</si>
  <si>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</si>
  <si>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</si>
  <si>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</si>
  <si>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</si>
  <si>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</si>
  <si>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</si>
  <si>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</si>
  <si>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</si>
  <si>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</si>
  <si>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</si>
  <si>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</si>
  <si>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</si>
  <si>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</si>
  <si>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</si>
  <si>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</si>
  <si>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</si>
  <si>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</si>
  <si>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</si>
  <si>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</si>
  <si>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</si>
  <si>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</si>
  <si>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</si>
  <si>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</si>
  <si>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</si>
  <si>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</si>
  <si>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</si>
  <si>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</si>
  <si>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</si>
  <si>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</si>
  <si>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</si>
  <si>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</si>
  <si>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</si>
  <si>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</si>
  <si>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</si>
  <si>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</si>
  <si>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</si>
  <si>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</si>
  <si>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</si>
  <si>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</si>
  <si>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</si>
  <si>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</si>
  <si>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</si>
  <si>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</si>
  <si>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</si>
  <si>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</si>
  <si>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</si>
  <si>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</si>
  <si>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</si>
  <si>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</si>
  <si>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</si>
  <si>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</si>
  <si>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</si>
  <si>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</si>
  <si>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</si>
  <si>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</si>
  <si>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</si>
  <si>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</si>
  <si>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</si>
  <si>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</si>
  <si>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</si>
  <si>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</si>
  <si>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</si>
  <si>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</si>
  <si>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</si>
  <si>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</si>
  <si>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</si>
  <si>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</si>
  <si>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</si>
  <si>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</si>
  <si>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</si>
  <si>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</si>
  <si>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</si>
  <si>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</si>
  <si>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</si>
  <si>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</si>
  <si>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</si>
  <si>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</si>
  <si>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</si>
  <si>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</si>
  <si>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</si>
  <si>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</si>
  <si>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</si>
  <si>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</si>
  <si>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</si>
  <si>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</si>
  <si>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</si>
  <si>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</si>
  <si>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</si>
  <si>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</si>
  <si>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</si>
  <si>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</si>
  <si>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</si>
  <si>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</si>
  <si>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</si>
  <si>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</si>
  <si>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</si>
  <si>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</si>
  <si>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</si>
  <si>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</si>
  <si>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</si>
  <si>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</si>
  <si>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</si>
  <si>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</si>
  <si>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</si>
  <si>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</si>
  <si>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</si>
  <si>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</si>
  <si>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</si>
  <si>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</si>
  <si>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</si>
  <si>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</si>
  <si>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</si>
  <si>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</si>
  <si>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</si>
  <si>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</si>
  <si>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</si>
  <si>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</si>
  <si>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</si>
  <si>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</si>
  <si>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</si>
  <si>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</si>
  <si>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</si>
  <si>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</si>
  <si>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</si>
  <si>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</si>
  <si>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</si>
  <si>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</si>
  <si>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</si>
  <si>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</si>
  <si>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</si>
  <si>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</si>
  <si>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</si>
  <si>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</si>
  <si>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</si>
  <si>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</si>
  <si>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</si>
  <si>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</si>
  <si>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</si>
  <si>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</si>
  <si>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</si>
  <si>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</si>
  <si>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</si>
  <si>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</si>
  <si>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</si>
  <si>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</si>
  <si>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</si>
  <si>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</si>
  <si>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</si>
  <si>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</si>
  <si>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</si>
  <si>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</si>
  <si>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</si>
  <si>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</si>
  <si>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</si>
  <si>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</si>
  <si>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</si>
  <si>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</si>
  <si>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</si>
  <si>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</si>
  <si>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</si>
  <si>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</si>
  <si>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</si>
  <si>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</si>
  <si>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</si>
  <si>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</si>
  <si>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</si>
  <si>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</si>
  <si>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</si>
  <si>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</si>
  <si>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</si>
  <si>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</si>
  <si>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</si>
  <si>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</si>
  <si>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</si>
  <si>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</si>
  <si>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</si>
  <si>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</si>
  <si>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</si>
  <si>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</si>
  <si>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</si>
  <si>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</si>
  <si>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</si>
  <si>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</si>
  <si>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</si>
  <si>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</si>
  <si>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</si>
  <si>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</si>
  <si>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</si>
  <si>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</si>
  <si>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</si>
  <si>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</si>
  <si>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</si>
  <si>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</si>
  <si>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</si>
  <si>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</si>
  <si>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</si>
  <si>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</si>
  <si>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</si>
  <si>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</si>
  <si>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</si>
  <si>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</si>
  <si>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</si>
  <si>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</si>
  <si>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</si>
  <si>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</si>
  <si>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</si>
  <si>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</si>
  <si>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</si>
  <si>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</si>
  <si>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</si>
  <si>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</si>
  <si>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</si>
  <si>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</si>
  <si>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</si>
  <si>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</si>
  <si>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</si>
  <si>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</si>
  <si>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</si>
  <si>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</si>
  <si>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</si>
  <si>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</si>
  <si>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</si>
  <si>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</si>
  <si>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</si>
  <si>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</si>
  <si>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</si>
  <si>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</si>
  <si>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</si>
  <si>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</si>
  <si>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</si>
  <si>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</si>
  <si>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</si>
  <si>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</si>
  <si>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</si>
  <si>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</si>
  <si>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</si>
  <si>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</si>
  <si>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</si>
  <si>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</si>
  <si>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</si>
  <si>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</si>
  <si>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</si>
  <si>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</si>
  <si>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</si>
  <si>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</si>
  <si>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</si>
  <si>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</si>
  <si>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</si>
  <si>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</si>
  <si>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</si>
  <si>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</si>
  <si>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</si>
  <si>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</si>
  <si>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</si>
  <si>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</si>
  <si>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</si>
  <si>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</si>
  <si>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</si>
  <si>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</si>
  <si>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</si>
  <si>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</si>
  <si>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</si>
  <si>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</si>
  <si>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</si>
  <si>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</si>
  <si>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</si>
  <si>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</si>
  <si>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</si>
  <si>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</si>
  <si>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</si>
  <si>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</si>
  <si>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</si>
  <si>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</si>
  <si>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</si>
  <si>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</si>
  <si>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</si>
  <si>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</si>
  <si>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</si>
  <si>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</si>
  <si>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</si>
  <si>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</si>
  <si>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</si>
  <si>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</si>
  <si>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</si>
  <si>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</si>
  <si>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</si>
  <si>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</si>
  <si>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</si>
  <si>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</si>
  <si>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</si>
  <si>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</si>
  <si>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</si>
  <si>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</si>
  <si>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</si>
  <si>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</si>
  <si>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</si>
  <si>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</si>
  <si>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</si>
  <si>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</si>
  <si>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</si>
  <si>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</si>
  <si>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</si>
  <si>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</si>
  <si>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</si>
  <si>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</si>
  <si>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</si>
  <si>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</si>
  <si>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</si>
  <si>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</si>
  <si>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</si>
  <si>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</si>
  <si>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</si>
  <si>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</si>
  <si>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</si>
  <si>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</si>
  <si>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</si>
  <si>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</si>
  <si>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</si>
  <si>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</si>
  <si>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</si>
  <si>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</si>
  <si>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</si>
  <si>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</si>
  <si>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</si>
  <si>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</si>
  <si>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</si>
  <si>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</si>
  <si>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</si>
  <si>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</si>
  <si>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</si>
  <si>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</si>
  <si>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</si>
  <si>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</si>
  <si>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</si>
  <si>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</si>
  <si>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</si>
  <si>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</si>
  <si>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</si>
  <si>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</si>
  <si>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</si>
  <si>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</si>
  <si>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</si>
  <si>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</si>
  <si>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</si>
  <si>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</si>
  <si>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</si>
  <si>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</si>
  <si>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</si>
  <si>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</si>
  <si>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</si>
  <si>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</si>
  <si>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</si>
  <si>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</si>
  <si>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</si>
  <si>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</si>
  <si>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</si>
  <si>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</si>
  <si>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</si>
  <si>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</si>
  <si>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</si>
  <si>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</si>
  <si>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</si>
  <si>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</si>
  <si>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</si>
  <si>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</si>
  <si>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</si>
  <si>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</si>
  <si>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</si>
  <si>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</si>
  <si>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</si>
  <si>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</si>
  <si>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</si>
  <si>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</si>
  <si>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</si>
  <si>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</si>
  <si>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</si>
  <si>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</si>
  <si>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</si>
  <si>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</si>
  <si>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</si>
  <si>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</si>
  <si>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</si>
  <si>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</si>
  <si>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</si>
  <si>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</si>
  <si>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</si>
  <si>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</si>
  <si>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</si>
  <si>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</si>
  <si>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</si>
  <si>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</si>
  <si>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</si>
  <si>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</si>
  <si>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</si>
  <si>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</si>
  <si>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</si>
  <si>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</si>
  <si>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</si>
  <si>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</si>
  <si>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</si>
  <si>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</si>
  <si>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</si>
  <si>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</si>
  <si>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</si>
  <si>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</si>
  <si>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</si>
  <si>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</si>
  <si>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</si>
  <si>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</si>
  <si>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</si>
  <si>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</si>
  <si>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</si>
  <si>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</si>
  <si>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</si>
  <si>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</si>
  <si>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</si>
  <si>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</si>
  <si>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</si>
  <si>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</si>
  <si>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</si>
  <si>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</si>
  <si>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</si>
  <si>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</si>
  <si>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</si>
  <si>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</si>
  <si>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</si>
  <si>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</si>
  <si>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</si>
  <si>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</si>
  <si>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</si>
  <si>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</si>
  <si>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</si>
  <si>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</si>
  <si>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</si>
  <si>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</si>
  <si>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</si>
  <si>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</si>
  <si>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</si>
  <si>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</si>
  <si>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</si>
  <si>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</si>
  <si>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</si>
  <si>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</si>
  <si>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</si>
  <si>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</si>
  <si>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</si>
  <si>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</si>
  <si>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</si>
  <si>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</si>
  <si>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</si>
  <si>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</si>
  <si>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</si>
  <si>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</si>
  <si>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</si>
  <si>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</si>
  <si>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</si>
  <si>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</si>
  <si>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</si>
  <si>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</si>
  <si>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</si>
  <si>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</si>
  <si>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</si>
  <si>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</si>
  <si>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</si>
  <si>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</si>
  <si>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</si>
  <si>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</si>
  <si>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</si>
  <si>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</si>
  <si>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</si>
  <si>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</si>
  <si>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</si>
  <si>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</si>
  <si>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</si>
  <si>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</si>
  <si>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</si>
  <si>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</si>
  <si>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</si>
  <si>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</si>
  <si>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</si>
  <si>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</si>
  <si>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</si>
  <si>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</si>
  <si>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</si>
  <si>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</si>
  <si>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</si>
  <si>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</si>
  <si>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</si>
  <si>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</si>
  <si>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</si>
  <si>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</si>
  <si>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</si>
  <si>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</si>
  <si>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</si>
  <si>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</si>
  <si>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</si>
  <si>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</si>
  <si>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</si>
  <si>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</si>
  <si>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</si>
  <si>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</si>
  <si>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</si>
  <si>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</si>
  <si>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</si>
  <si>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</si>
  <si>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</si>
  <si>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</si>
  <si>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</si>
  <si>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</si>
  <si>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</si>
  <si>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</si>
  <si>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</si>
  <si>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</si>
  <si>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</si>
  <si>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</si>
  <si>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</si>
  <si>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</si>
  <si>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</si>
  <si>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</si>
  <si>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</si>
  <si>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</si>
  <si>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</si>
  <si>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</si>
  <si>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</si>
  <si>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</si>
  <si>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</si>
  <si>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</si>
  <si>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</si>
  <si>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</si>
  <si>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</si>
  <si>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</si>
  <si>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</si>
  <si>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</si>
  <si>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</si>
  <si>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</si>
  <si>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</si>
  <si>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</si>
  <si>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</si>
  <si>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</si>
  <si>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</si>
  <si>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</si>
  <si>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</si>
  <si>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</si>
  <si>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</si>
  <si>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</si>
  <si>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</si>
  <si>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</si>
  <si>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</si>
  <si>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</si>
  <si>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</si>
  <si>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</si>
  <si>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</si>
  <si>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</si>
  <si>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</si>
  <si>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</si>
  <si>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</si>
  <si>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</si>
  <si>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</si>
  <si>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</si>
  <si>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</si>
  <si>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</si>
  <si>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</si>
  <si>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</si>
  <si>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</si>
  <si>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</si>
  <si>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</si>
  <si>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</si>
  <si>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</si>
  <si>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</si>
  <si>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</si>
  <si>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</si>
  <si>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</si>
  <si>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</si>
  <si>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</si>
  <si>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</si>
  <si>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</si>
  <si>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</si>
  <si>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</si>
  <si>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</si>
  <si>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</si>
  <si>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</si>
  <si>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</si>
  <si>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</si>
  <si>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</si>
  <si>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</si>
  <si>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</si>
  <si>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</si>
  <si>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</si>
  <si>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</si>
  <si>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</si>
  <si>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</si>
  <si>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</si>
  <si>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</si>
  <si>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</si>
  <si>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</si>
  <si>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</si>
  <si>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</si>
  <si>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</si>
  <si>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</si>
  <si>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</si>
  <si>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</si>
  <si>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</si>
  <si>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</si>
  <si>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</si>
  <si>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</si>
  <si>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</si>
  <si>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</si>
  <si>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</si>
  <si>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</si>
  <si>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</si>
  <si>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</si>
  <si>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</si>
  <si>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</si>
  <si>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</si>
  <si>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</si>
  <si>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</si>
  <si>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</si>
  <si>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</si>
  <si>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</si>
  <si>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</si>
  <si>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</si>
  <si>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</si>
  <si>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</si>
  <si>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</si>
  <si>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</si>
  <si>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</si>
  <si>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</si>
  <si>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</si>
  <si>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</si>
  <si>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</si>
  <si>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</si>
  <si>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</si>
  <si>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</si>
  <si>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</si>
  <si>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</si>
  <si>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</si>
  <si>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</si>
  <si>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</si>
  <si>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</si>
  <si>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</si>
  <si>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</si>
  <si>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</si>
  <si>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</si>
  <si>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</si>
  <si>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</si>
  <si>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</si>
  <si>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</si>
  <si>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</si>
  <si>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</si>
  <si>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</si>
  <si>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</si>
  <si>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</si>
  <si>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</si>
  <si>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</si>
  <si>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</si>
  <si>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</si>
  <si>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</si>
  <si>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</si>
  <si>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</si>
  <si>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</si>
  <si>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</si>
  <si>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</si>
  <si>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</si>
  <si>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</si>
  <si>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</si>
  <si>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</si>
  <si>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</si>
  <si>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</si>
  <si>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</si>
  <si>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</si>
  <si>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</si>
  <si>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</si>
  <si>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</si>
  <si>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</si>
  <si>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</si>
  <si>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</si>
  <si>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</si>
  <si>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</si>
  <si>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</si>
  <si>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</si>
  <si>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</si>
  <si>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</si>
  <si>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</si>
  <si>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</si>
  <si>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</si>
  <si>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</si>
  <si>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</si>
  <si>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</si>
  <si>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</si>
  <si>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</si>
  <si>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</si>
  <si>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</si>
  <si>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</si>
  <si>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</si>
  <si>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</si>
  <si>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</si>
  <si>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</si>
  <si>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</si>
  <si>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</si>
  <si>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</si>
  <si>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</si>
  <si>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</si>
  <si>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</si>
  <si>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</si>
  <si>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</si>
  <si>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</si>
  <si>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</si>
  <si>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</si>
  <si>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</si>
  <si>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</si>
  <si>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</si>
  <si>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</si>
  <si>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</si>
  <si>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</si>
  <si>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</si>
  <si>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</si>
  <si>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</si>
  <si>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</si>
  <si>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</si>
  <si>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</si>
  <si>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</si>
  <si>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</si>
  <si>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</si>
  <si>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</si>
  <si>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</si>
  <si>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</si>
  <si>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</si>
  <si>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</si>
  <si>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</si>
  <si>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</si>
  <si>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</si>
  <si>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</si>
  <si>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</si>
  <si>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</si>
  <si>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</si>
  <si>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</si>
  <si>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</si>
  <si>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</si>
  <si>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</si>
  <si>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</si>
  <si>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</si>
  <si>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</si>
  <si>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</si>
  <si>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</si>
  <si>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</si>
  <si>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</si>
  <si>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</si>
  <si>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</si>
  <si>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</si>
  <si>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</si>
  <si>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</si>
  <si>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</si>
  <si>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</si>
  <si>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</si>
  <si>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</si>
  <si>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</si>
  <si>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</si>
  <si>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</si>
  <si>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</si>
  <si>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</si>
  <si>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</si>
  <si>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</si>
  <si>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</si>
  <si>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</si>
  <si>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</si>
  <si>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</si>
  <si>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</si>
  <si>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</si>
  <si>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</si>
  <si>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</si>
  <si>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</si>
  <si>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</si>
  <si>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</si>
  <si>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</si>
  <si>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</si>
  <si>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</si>
  <si>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</si>
  <si>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</si>
  <si>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</si>
  <si>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</si>
  <si>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</si>
  <si>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</si>
  <si>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</si>
  <si>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</si>
  <si>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</si>
  <si>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</si>
  <si>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</si>
  <si>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</si>
  <si>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</si>
  <si>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</si>
  <si>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</si>
  <si>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</si>
  <si>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</si>
  <si>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</si>
  <si>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</si>
  <si>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</si>
  <si>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</si>
  <si>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</si>
  <si>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</si>
  <si>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</si>
  <si>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</si>
  <si>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</si>
  <si>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</si>
  <si>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</si>
  <si>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</si>
  <si>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</si>
  <si>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</si>
  <si>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</si>
  <si>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</si>
  <si>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</si>
  <si>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</si>
  <si>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</si>
  <si>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</si>
  <si>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</si>
  <si>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</si>
  <si>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</si>
  <si>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</si>
  <si>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</si>
  <si>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</si>
  <si>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</si>
  <si>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</si>
  <si>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</si>
  <si>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</si>
  <si>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</si>
  <si>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</si>
  <si>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</si>
  <si>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</si>
  <si>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</si>
  <si>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</si>
  <si>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</si>
  <si>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</si>
  <si>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</si>
  <si>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</si>
  <si>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</si>
  <si>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</si>
  <si>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</si>
  <si>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</si>
  <si>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</si>
  <si>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</si>
  <si>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</si>
  <si>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</si>
  <si>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</si>
  <si>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</si>
  <si>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</si>
  <si>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</si>
  <si>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</si>
  <si>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</si>
  <si>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</si>
  <si>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</si>
  <si>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</si>
  <si>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</si>
  <si>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</si>
  <si>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</si>
  <si>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</si>
  <si>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</si>
  <si>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</si>
  <si>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</si>
  <si>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</si>
  <si>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</si>
  <si>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</si>
  <si>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</si>
  <si>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</si>
  <si>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</si>
  <si>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</si>
  <si>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</si>
  <si>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</si>
  <si>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</si>
  <si>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</si>
  <si>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</si>
  <si>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</si>
  <si>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</si>
  <si>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</si>
  <si>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</si>
  <si>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</si>
  <si>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</si>
  <si>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</si>
  <si>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</si>
  <si>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</si>
  <si>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</si>
  <si>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</si>
  <si>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</si>
  <si>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</si>
  <si>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</si>
  <si>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</si>
  <si>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</si>
  <si>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</si>
  <si>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</si>
  <si>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</si>
  <si>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</si>
  <si>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</si>
  <si>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</si>
  <si>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</si>
  <si>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</si>
  <si>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</si>
  <si>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</si>
  <si>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</si>
  <si>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</si>
  <si>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</si>
  <si>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</si>
  <si>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</si>
  <si>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</si>
  <si>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</si>
  <si>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</si>
  <si>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</si>
  <si>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</si>
  <si>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</si>
  <si>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</si>
  <si>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</si>
  <si>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</si>
  <si>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</si>
  <si>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</si>
  <si>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</si>
  <si>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</si>
  <si>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</si>
  <si>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</si>
  <si>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</si>
  <si>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</si>
  <si>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</si>
  <si>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</si>
  <si>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</si>
  <si>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</si>
  <si>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</si>
  <si>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</si>
  <si>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</si>
  <si>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</si>
  <si>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</si>
  <si>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</si>
  <si>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</si>
  <si>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</si>
  <si>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</si>
  <si>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</si>
  <si>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</si>
  <si>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</si>
  <si>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</si>
  <si>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</si>
  <si>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</si>
  <si>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</si>
  <si>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</si>
  <si>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</si>
  <si>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</si>
  <si>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</si>
  <si>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</si>
  <si>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</si>
  <si>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</si>
  <si>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</si>
  <si>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</si>
  <si>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</si>
  <si>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</si>
  <si>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</si>
  <si>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</si>
  <si>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</si>
  <si>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</si>
  <si>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</si>
  <si>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</si>
  <si>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</si>
  <si>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</si>
  <si>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</si>
  <si>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</si>
  <si>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</si>
  <si>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</si>
  <si>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</si>
  <si>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</si>
  <si>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</si>
  <si>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</si>
  <si>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</si>
  <si>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</si>
  <si>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</si>
  <si>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</si>
  <si>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</si>
  <si>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</si>
  <si>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</si>
  <si>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</si>
  <si>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</si>
  <si>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</si>
  <si>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</si>
  <si>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</si>
  <si>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</si>
  <si>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</si>
  <si>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</si>
  <si>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</si>
  <si>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</si>
  <si>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</si>
  <si>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</si>
  <si>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</si>
  <si>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</si>
  <si>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</si>
  <si>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</si>
  <si>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</si>
  <si>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</si>
  <si>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</si>
  <si>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</si>
  <si>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</si>
  <si>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</si>
  <si>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</si>
  <si>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</si>
  <si>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</si>
  <si>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</si>
  <si>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</si>
  <si>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</si>
  <si>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</si>
  <si>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</si>
  <si>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</si>
  <si>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</si>
  <si>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</si>
  <si>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</si>
  <si>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</si>
  <si>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</si>
  <si>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</si>
  <si>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</si>
  <si>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</si>
  <si>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</si>
  <si>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</si>
  <si>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</si>
  <si>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</si>
  <si>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</si>
  <si>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</si>
  <si>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</si>
  <si>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</si>
  <si>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</si>
  <si>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</si>
  <si>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</si>
  <si>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</si>
  <si>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</si>
  <si>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</si>
  <si>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</si>
  <si>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</si>
  <si>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</si>
  <si>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</si>
  <si>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</si>
  <si>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</si>
  <si>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</si>
  <si>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</si>
  <si>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</si>
  <si>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</si>
  <si>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</si>
  <si>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</si>
  <si>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</si>
  <si>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</si>
  <si>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</si>
  <si>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</si>
  <si>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</si>
  <si>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</si>
  <si>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</si>
  <si>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</si>
  <si>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</si>
  <si>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</si>
  <si>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</si>
  <si>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</si>
  <si>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</si>
  <si>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</si>
  <si>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</si>
  <si>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</si>
  <si>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</si>
  <si>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</si>
  <si>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</si>
  <si>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</si>
  <si>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</si>
  <si>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</si>
  <si>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</si>
  <si>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</si>
  <si>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</si>
  <si>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</si>
  <si>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</si>
  <si>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</si>
  <si>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</si>
  <si>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</si>
  <si>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</si>
  <si>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</si>
  <si>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</si>
  <si>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</si>
  <si>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</si>
  <si>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</si>
  <si>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</si>
  <si>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</si>
  <si>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</si>
  <si>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</si>
  <si>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</si>
  <si>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</si>
  <si>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</si>
  <si>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</si>
  <si>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</si>
  <si>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</si>
  <si>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</si>
  <si>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</si>
  <si>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</si>
  <si>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</si>
  <si>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</si>
  <si>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</si>
  <si>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</si>
  <si>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</si>
  <si>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</si>
  <si>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</si>
  <si>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</si>
  <si>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</si>
  <si>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</si>
  <si>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</si>
  <si>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</si>
  <si>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</si>
  <si>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</si>
  <si>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</si>
  <si>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</si>
  <si>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</si>
  <si>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</si>
  <si>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</si>
  <si>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</si>
  <si>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</si>
  <si>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</si>
  <si>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</si>
  <si>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</si>
  <si>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</si>
  <si>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</si>
  <si>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</si>
  <si>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</si>
  <si>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</si>
  <si>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</si>
  <si>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</si>
  <si>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</si>
  <si>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</si>
  <si>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</si>
  <si>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</si>
  <si>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</si>
  <si>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</si>
  <si>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</si>
  <si>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</si>
  <si>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</si>
  <si>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</si>
  <si>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</si>
  <si>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</si>
  <si>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</si>
  <si>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</si>
  <si>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</si>
  <si>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</si>
  <si>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</si>
  <si>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</si>
  <si>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</si>
  <si>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</si>
  <si>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</si>
  <si>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</si>
  <si>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</si>
  <si>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</si>
  <si>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</si>
  <si>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</si>
  <si>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</si>
  <si>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</si>
  <si>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</si>
  <si>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</si>
  <si>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</si>
  <si>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</si>
  <si>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</si>
  <si>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</si>
  <si>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</si>
  <si>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</si>
  <si>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</si>
  <si>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</si>
  <si>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</si>
  <si>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</si>
  <si>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</si>
  <si>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</si>
  <si>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</si>
  <si>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</si>
  <si>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</si>
  <si>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</si>
  <si>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</si>
  <si>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</si>
  <si>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</si>
  <si>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</si>
  <si>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</si>
  <si>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</si>
  <si>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</si>
  <si>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</si>
  <si>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</si>
  <si>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</si>
  <si>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</si>
  <si>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</si>
  <si>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</si>
  <si>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</si>
  <si>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</si>
  <si>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</si>
  <si>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</si>
  <si>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</si>
  <si>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</si>
  <si>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</si>
  <si>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</si>
  <si>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</si>
  <si>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</si>
  <si>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</si>
  <si>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</si>
  <si>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</si>
  <si>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</si>
  <si>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</si>
  <si>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</si>
  <si>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</si>
  <si>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</si>
  <si>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</si>
  <si>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</si>
  <si>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</si>
  <si>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</si>
  <si>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</si>
  <si>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</si>
  <si>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</si>
  <si>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</si>
  <si>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</si>
  <si>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</si>
  <si>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</si>
  <si>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</si>
  <si>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</si>
  <si>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</si>
  <si>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</si>
  <si>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</si>
  <si>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</si>
  <si>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</si>
  <si>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</si>
  <si>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</si>
  <si>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</si>
  <si>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</si>
  <si>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</si>
  <si>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</si>
  <si>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</si>
  <si>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</si>
  <si>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</si>
  <si>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</si>
  <si>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</si>
  <si>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</si>
  <si>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</si>
  <si>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</si>
  <si>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</si>
  <si>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</si>
  <si>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</si>
  <si>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</si>
  <si>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</si>
  <si>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</si>
  <si>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</si>
  <si>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</si>
  <si>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</si>
  <si>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</si>
  <si>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</si>
  <si>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</si>
  <si>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</si>
  <si>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</si>
  <si>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</si>
  <si>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</si>
  <si>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</si>
  <si>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</si>
  <si>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</si>
  <si>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</si>
  <si>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</si>
  <si>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</si>
  <si>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</si>
  <si>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</si>
  <si>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</si>
  <si>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</si>
  <si>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</si>
  <si>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</si>
  <si>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</si>
  <si>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</si>
  <si>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</si>
  <si>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</si>
  <si>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</si>
  <si>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</si>
  <si>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</si>
  <si>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</si>
  <si>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</si>
  <si>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</si>
  <si>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</si>
  <si>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</si>
  <si>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</si>
  <si>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</si>
  <si>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</si>
  <si>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</si>
  <si>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</si>
  <si>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</si>
  <si>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</si>
  <si>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</si>
  <si>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</si>
  <si>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</si>
  <si>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</si>
  <si>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</si>
  <si>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</si>
  <si>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</si>
  <si>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</si>
  <si>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</si>
  <si>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</si>
  <si>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</si>
  <si>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</si>
  <si>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</si>
  <si>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</si>
  <si>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</si>
  <si>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</si>
  <si>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</si>
  <si>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</si>
  <si>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</si>
  <si>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</si>
  <si>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</si>
  <si>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</si>
  <si>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</si>
  <si>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</si>
  <si>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</si>
  <si>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</si>
  <si>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</si>
  <si>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</si>
  <si>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</si>
  <si>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</si>
  <si>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</si>
  <si>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</si>
  <si>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</si>
  <si>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</si>
  <si>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</si>
  <si>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</si>
  <si>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</si>
  <si>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</si>
  <si>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</si>
  <si>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</si>
  <si>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</si>
  <si>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</si>
  <si>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</si>
  <si>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</si>
  <si>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</si>
  <si>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</si>
  <si>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</si>
  <si>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</si>
  <si>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</si>
  <si>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</si>
  <si>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</si>
  <si>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</si>
  <si>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</si>
  <si>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</si>
  <si>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</si>
  <si>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</si>
  <si>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</si>
  <si>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</si>
  <si>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</si>
  <si>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</si>
  <si>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</si>
  <si>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</si>
  <si>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</si>
  <si>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</si>
  <si>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</si>
  <si>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</si>
  <si>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</si>
  <si>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</si>
  <si>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</si>
  <si>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</si>
  <si>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</si>
  <si>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</si>
  <si>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</si>
  <si>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</si>
  <si>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</si>
  <si>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</si>
  <si>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</si>
  <si>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</si>
  <si>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</si>
  <si>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</si>
  <si>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</si>
  <si>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</si>
  <si>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</si>
  <si>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</si>
  <si>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</si>
  <si>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</si>
  <si>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</si>
  <si>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</si>
  <si>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</si>
  <si>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</si>
  <si>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</si>
  <si>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</si>
  <si>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</si>
  <si>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</si>
  <si>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</si>
  <si>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</si>
  <si>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</si>
  <si>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</si>
  <si>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</si>
  <si>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</si>
  <si>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</si>
  <si>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</si>
  <si>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</si>
  <si>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</si>
  <si>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</si>
  <si>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</si>
  <si>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</si>
  <si>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</si>
  <si>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</si>
  <si>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</si>
  <si>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</si>
  <si>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</si>
  <si>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</si>
  <si>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</si>
  <si>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</si>
  <si>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</si>
  <si>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</si>
  <si>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</si>
  <si>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</si>
  <si>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</si>
  <si>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</si>
  <si>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</si>
  <si>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</si>
  <si>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</si>
  <si>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</si>
  <si>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</si>
  <si>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</si>
  <si>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</si>
  <si>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</si>
  <si>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</si>
  <si>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</si>
  <si>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</si>
  <si>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</si>
  <si>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</si>
  <si>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</si>
  <si>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</si>
  <si>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</si>
  <si>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</si>
  <si>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</si>
  <si>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</si>
  <si>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</si>
  <si>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</si>
  <si>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</si>
  <si>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</si>
  <si>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</si>
  <si>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</si>
  <si>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</si>
  <si>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</si>
  <si>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</si>
  <si>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</si>
  <si>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</si>
  <si>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</si>
  <si>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</si>
  <si>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</si>
  <si>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</si>
  <si>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</si>
  <si>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</si>
  <si>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</si>
  <si>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</si>
  <si>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</si>
  <si>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</si>
  <si>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</si>
  <si>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</si>
  <si>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</si>
  <si>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</si>
  <si>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</si>
  <si>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</si>
  <si>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</si>
  <si>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</si>
  <si>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</si>
  <si>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</si>
  <si>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</si>
  <si>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</si>
  <si>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</si>
  <si>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</si>
  <si>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</si>
  <si>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</si>
  <si>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</si>
  <si>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</si>
  <si>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</si>
  <si>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</si>
  <si>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</si>
  <si>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</si>
  <si>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</si>
  <si>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</si>
  <si>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</si>
  <si>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</si>
  <si>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</si>
  <si>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</si>
  <si>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</si>
  <si>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</si>
  <si>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</si>
  <si>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</si>
  <si>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</si>
  <si>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</si>
  <si>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</si>
  <si>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</si>
  <si>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</si>
  <si>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</si>
  <si>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</si>
  <si>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</si>
  <si>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</si>
  <si>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</si>
  <si>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</si>
  <si>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</si>
  <si>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</si>
  <si>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</si>
  <si>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</si>
  <si>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</si>
  <si>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</si>
  <si>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</si>
  <si>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</si>
  <si>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</si>
  <si>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</si>
  <si>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</si>
  <si>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</si>
  <si>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</si>
  <si>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</si>
  <si>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</si>
  <si>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</si>
  <si>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</si>
  <si>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</si>
  <si>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</si>
  <si>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</si>
  <si>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</si>
  <si>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</si>
  <si>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</si>
  <si>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</si>
  <si>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</si>
  <si>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</si>
  <si>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</si>
  <si>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</si>
  <si>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</si>
  <si>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</si>
  <si>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</si>
  <si>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</si>
  <si>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</si>
  <si>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</si>
  <si>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</si>
  <si>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</si>
  <si>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</si>
  <si>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</si>
  <si>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</si>
  <si>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</si>
  <si>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</si>
  <si>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</si>
  <si>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</si>
  <si>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</si>
  <si>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</si>
  <si>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</si>
  <si>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</si>
  <si>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</si>
  <si>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</si>
  <si>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</si>
  <si>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</si>
  <si>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</si>
  <si>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</si>
  <si>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</si>
  <si>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</si>
  <si>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</si>
  <si>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</si>
  <si>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</si>
  <si>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</si>
  <si>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</si>
  <si>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</si>
  <si>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</si>
  <si>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</si>
  <si>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</si>
  <si>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</si>
  <si>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</si>
  <si>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</si>
  <si>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</si>
  <si>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</si>
  <si>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</si>
  <si>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</si>
  <si>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</si>
  <si>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</si>
  <si>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</si>
  <si>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</si>
  <si>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</si>
  <si>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</si>
  <si>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</si>
  <si>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</si>
  <si>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</si>
  <si>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</si>
  <si>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</si>
  <si>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</si>
  <si>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</si>
  <si>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</si>
  <si>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</si>
  <si>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</si>
  <si>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</si>
  <si>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</si>
  <si>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</si>
  <si>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</si>
  <si>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</si>
  <si>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</si>
  <si>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</si>
  <si>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</si>
  <si>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</si>
  <si>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</si>
  <si>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</si>
  <si>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</si>
  <si>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</si>
  <si>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</si>
  <si>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</si>
  <si>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</si>
  <si>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</si>
  <si>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</si>
  <si>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</si>
  <si>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</si>
  <si>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</si>
  <si>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</si>
  <si>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</si>
  <si>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</si>
  <si>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</si>
  <si>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</si>
  <si>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</si>
  <si>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</si>
  <si>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</si>
  <si>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</si>
  <si>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</si>
  <si>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</si>
  <si>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</si>
  <si>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</si>
  <si>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</si>
  <si>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</si>
  <si>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</si>
  <si>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</si>
  <si>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</si>
  <si>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</si>
  <si>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</si>
  <si>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</si>
  <si>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</si>
  <si>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</si>
  <si>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</si>
  <si>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</si>
  <si>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</si>
  <si>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</si>
  <si>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</si>
  <si>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</si>
  <si>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</si>
  <si>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</si>
  <si>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</si>
  <si>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</si>
  <si>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</si>
  <si>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</si>
  <si>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</si>
  <si>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</si>
  <si>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</si>
  <si>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</si>
  <si>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</si>
  <si>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</si>
  <si>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</si>
  <si>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</si>
  <si>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</si>
  <si>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</si>
  <si>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</si>
  <si>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</si>
  <si>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</si>
  <si>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</si>
  <si>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</si>
  <si>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</si>
  <si>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</si>
  <si>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</si>
  <si>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</si>
  <si>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</si>
  <si>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</si>
  <si>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</si>
  <si>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</si>
  <si>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</si>
  <si>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</si>
  <si>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</si>
  <si>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</si>
  <si>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</si>
  <si>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</si>
  <si>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</si>
  <si>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</si>
  <si>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</si>
  <si>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</si>
  <si>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</si>
  <si>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</si>
  <si>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</si>
  <si>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</si>
  <si>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</si>
  <si>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</si>
  <si>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</si>
  <si>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</si>
  <si>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</si>
  <si>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</si>
  <si>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</si>
  <si>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</si>
  <si>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</si>
  <si>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</si>
  <si>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</si>
  <si>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</si>
  <si>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</si>
  <si>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</si>
  <si>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</si>
  <si>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</si>
  <si>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</si>
  <si>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</si>
  <si>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</si>
  <si>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</si>
  <si>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</si>
  <si>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</si>
  <si>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</si>
  <si>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</si>
  <si>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</si>
  <si>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</si>
  <si>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</si>
  <si>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</si>
  <si>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</si>
  <si>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</si>
  <si>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</si>
  <si>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</si>
  <si>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</si>
  <si>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</si>
  <si>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</si>
  <si>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</si>
  <si>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</si>
  <si>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</si>
  <si>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</si>
  <si>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</si>
  <si>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</si>
  <si>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</si>
  <si>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</si>
  <si>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</si>
  <si>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</si>
  <si>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</si>
  <si>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</si>
  <si>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</si>
  <si>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</si>
  <si>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</si>
  <si>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</si>
  <si>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</si>
  <si>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</si>
  <si>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</si>
  <si>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</si>
  <si>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</si>
  <si>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</si>
  <si>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</si>
  <si>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</si>
  <si>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</si>
  <si>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</si>
  <si>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</si>
  <si>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</si>
  <si>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</si>
  <si>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</si>
  <si>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</si>
  <si>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</si>
  <si>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</si>
  <si>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</si>
  <si>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</si>
  <si>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</si>
  <si>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</si>
  <si>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</si>
  <si>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</si>
  <si>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</si>
  <si>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</si>
  <si>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</si>
  <si>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</si>
  <si>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</si>
  <si>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</si>
  <si>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</si>
  <si>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</si>
  <si>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</si>
  <si>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</si>
  <si>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</si>
  <si>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</si>
  <si>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</si>
  <si>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</si>
  <si>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</si>
  <si>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</si>
  <si>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</si>
  <si>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</si>
  <si>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</si>
  <si>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</si>
  <si>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</si>
  <si>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</si>
  <si>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</si>
  <si>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</si>
  <si>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</si>
  <si>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</si>
  <si>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</si>
  <si>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</si>
  <si>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</si>
  <si>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</si>
  <si>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</si>
  <si>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</si>
  <si>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</si>
  <si>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</si>
  <si>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</si>
  <si>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</si>
  <si>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</si>
  <si>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</si>
  <si>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</si>
  <si>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</si>
  <si>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</si>
  <si>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</si>
  <si>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</si>
  <si>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</si>
  <si>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</si>
  <si>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</si>
  <si>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</si>
  <si>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</si>
  <si>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</si>
  <si>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</si>
  <si>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</si>
  <si>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</si>
  <si>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</si>
  <si>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</si>
  <si>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</si>
  <si>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</si>
  <si>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</si>
  <si>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</si>
  <si>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</si>
  <si>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</si>
  <si>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</si>
  <si>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</si>
  <si>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</si>
  <si>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</si>
  <si>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</si>
  <si>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</si>
  <si>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</si>
  <si>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</si>
  <si>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</si>
  <si>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</si>
  <si>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</si>
  <si>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</si>
  <si>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</si>
  <si>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</si>
  <si>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</si>
  <si>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</si>
  <si>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</si>
  <si>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</si>
  <si>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</si>
  <si>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</si>
  <si>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</si>
  <si>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</si>
  <si>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</si>
  <si>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</si>
  <si>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</si>
  <si>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</si>
  <si>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</si>
  <si>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</si>
  <si>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</si>
  <si>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</si>
  <si>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</si>
  <si>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</si>
  <si>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</si>
  <si>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</si>
  <si>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</si>
  <si>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</si>
  <si>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</si>
  <si>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</si>
  <si>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</si>
  <si>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</si>
  <si>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</si>
  <si>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</si>
  <si>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</si>
  <si>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</si>
  <si>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</si>
  <si>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</si>
  <si>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</si>
  <si>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</si>
  <si>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</si>
  <si>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</si>
  <si>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</si>
  <si>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</si>
  <si>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</si>
  <si>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</si>
  <si>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</si>
  <si>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</si>
  <si>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</si>
  <si>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</si>
  <si>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</si>
  <si>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</si>
  <si>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</si>
  <si>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</si>
  <si>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</si>
  <si>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</si>
  <si>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</si>
  <si>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</si>
  <si>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</si>
  <si>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</si>
  <si>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</si>
  <si>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</si>
  <si>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</si>
  <si>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</si>
  <si>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</si>
  <si>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</si>
  <si>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</si>
  <si>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</si>
  <si>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</si>
  <si>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</si>
  <si>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</si>
  <si>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</si>
  <si>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</si>
  <si>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</si>
  <si>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</si>
  <si>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</si>
  <si>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</si>
  <si>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</si>
  <si>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</si>
  <si>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</si>
  <si>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</si>
  <si>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</si>
  <si>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</si>
  <si>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</si>
  <si>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</si>
  <si>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</si>
  <si>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</si>
  <si>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</si>
  <si>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</si>
  <si>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</si>
  <si>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</si>
  <si>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</si>
  <si>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</si>
  <si>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</si>
  <si>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</si>
  <si>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</si>
  <si>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</si>
  <si>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</si>
  <si>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</si>
  <si>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</si>
  <si>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</si>
  <si>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</si>
  <si>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</si>
  <si>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</si>
  <si>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</si>
  <si>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</si>
  <si>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</si>
  <si>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</si>
  <si>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</si>
  <si>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</si>
  <si>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</si>
  <si>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</si>
  <si>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</si>
  <si>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</si>
  <si>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</si>
  <si>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</si>
  <si>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</si>
  <si>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</si>
  <si>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</si>
  <si>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</si>
  <si>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</si>
  <si>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</si>
  <si>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</si>
  <si>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</si>
  <si>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</si>
  <si>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</si>
  <si>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</si>
  <si>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</si>
  <si>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</si>
  <si>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</si>
  <si>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</si>
  <si>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</si>
  <si>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</si>
  <si>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</si>
  <si>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</si>
  <si>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</si>
  <si>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</si>
  <si>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</si>
  <si>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</si>
  <si>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</si>
  <si>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</si>
  <si>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</si>
  <si>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</si>
  <si>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</si>
  <si>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</si>
  <si>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</si>
  <si>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</si>
  <si>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</si>
  <si>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</si>
  <si>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</si>
  <si>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</si>
  <si>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</si>
  <si>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</si>
  <si>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</si>
  <si>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</si>
  <si>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</si>
  <si>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</si>
  <si>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</si>
  <si>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</si>
  <si>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</si>
  <si>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</si>
  <si>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</si>
  <si>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</si>
  <si>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</si>
  <si>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</si>
  <si>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</si>
  <si>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</si>
  <si>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</si>
  <si>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</si>
  <si>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</si>
  <si>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</si>
  <si>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</si>
  <si>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</si>
  <si>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</si>
  <si>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</si>
  <si>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</si>
  <si>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</si>
  <si>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</si>
  <si>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</si>
  <si>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</si>
  <si>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</si>
  <si>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</si>
  <si>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</si>
  <si>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</si>
  <si>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</si>
  <si>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</si>
  <si>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</si>
  <si>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</si>
  <si>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</si>
  <si>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</si>
  <si>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</si>
  <si>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</si>
  <si>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</si>
  <si>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</si>
  <si>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</si>
  <si>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</si>
  <si>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</si>
  <si>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</si>
  <si>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</si>
  <si>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</si>
  <si>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</si>
  <si>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</si>
  <si>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</si>
  <si>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</si>
  <si>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</si>
  <si>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</si>
  <si>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</si>
  <si>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</si>
  <si>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</si>
  <si>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</si>
  <si>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</si>
  <si>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</si>
  <si>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</si>
  <si>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</si>
  <si>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</si>
  <si>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</si>
  <si>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</si>
  <si>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</si>
  <si>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</si>
  <si>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</si>
  <si>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</si>
  <si>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</si>
  <si>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</si>
  <si>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</si>
  <si>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</si>
  <si>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</si>
  <si>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</si>
  <si>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</si>
  <si>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</si>
  <si>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</si>
  <si>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</si>
  <si>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</si>
  <si>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</si>
  <si>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</si>
  <si>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</si>
  <si>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</si>
  <si>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</si>
  <si>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</si>
  <si>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</si>
  <si>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</si>
  <si>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</si>
  <si>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</si>
  <si>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</si>
  <si>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</si>
  <si>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</si>
  <si>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</si>
  <si>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</si>
  <si>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</si>
  <si>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</si>
  <si>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</si>
  <si>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</si>
  <si>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</si>
  <si>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</si>
  <si>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</si>
  <si>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</si>
  <si>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</si>
  <si>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</si>
  <si>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</si>
  <si>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</si>
  <si>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</si>
  <si>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</si>
  <si>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</si>
  <si>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</si>
  <si>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</si>
  <si>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</si>
  <si>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</si>
  <si>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</si>
  <si>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</si>
  <si>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</si>
  <si>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</si>
  <si>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</si>
  <si>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</si>
  <si>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</si>
  <si>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</si>
  <si>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</si>
  <si>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</si>
  <si>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</si>
  <si>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</si>
  <si>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</si>
  <si>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</si>
  <si>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</si>
  <si>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</si>
  <si>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</si>
  <si>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</si>
  <si>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</si>
  <si>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</si>
  <si>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</si>
  <si>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</si>
  <si>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</si>
  <si>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</si>
  <si>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</si>
  <si>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</si>
  <si>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</si>
  <si>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</si>
  <si>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</si>
  <si>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</si>
  <si>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</si>
  <si>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</si>
  <si>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</si>
  <si>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</si>
  <si>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</si>
  <si>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</si>
  <si>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</si>
  <si>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</si>
  <si>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</si>
  <si>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</si>
  <si>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</si>
  <si>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</si>
  <si>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</si>
  <si>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</si>
  <si>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</si>
  <si>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</si>
  <si>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</si>
  <si>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</si>
  <si>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</si>
  <si>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</si>
  <si>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</si>
  <si>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</si>
  <si>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</si>
  <si>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</si>
  <si>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</si>
  <si>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</si>
  <si>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</si>
  <si>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</si>
  <si>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</si>
  <si>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</si>
  <si>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</si>
  <si>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</si>
  <si>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</si>
  <si>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</si>
  <si>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</si>
  <si>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</si>
  <si>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</si>
  <si>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</si>
  <si>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</si>
  <si>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</si>
  <si>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</si>
  <si>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</si>
  <si>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</si>
  <si>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</si>
  <si>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</si>
  <si>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</si>
  <si>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</si>
  <si>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</si>
  <si>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</si>
  <si>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</si>
  <si>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</si>
  <si>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</si>
  <si>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</si>
  <si>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</si>
  <si>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</si>
  <si>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</si>
  <si>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</si>
  <si>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</si>
  <si>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</si>
  <si>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</si>
  <si>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</si>
  <si>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</si>
  <si>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</si>
  <si>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</si>
  <si>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</si>
  <si>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</si>
  <si>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</si>
  <si>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</si>
  <si>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</si>
  <si>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</si>
  <si>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</si>
  <si>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</si>
  <si>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</si>
  <si>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</si>
  <si>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</si>
  <si>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</si>
  <si>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</si>
  <si>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</si>
  <si>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</si>
  <si>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</si>
  <si>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</si>
  <si>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</si>
  <si>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</si>
  <si>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</si>
  <si>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</si>
  <si>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</si>
  <si>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</si>
  <si>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</si>
  <si>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</si>
  <si>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</si>
  <si>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</si>
  <si>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</si>
  <si>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</si>
  <si>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</si>
  <si>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</si>
  <si>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</si>
  <si>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</si>
  <si>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</si>
  <si>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</si>
  <si>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</si>
  <si>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</si>
  <si>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</si>
  <si>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</si>
  <si>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</si>
  <si>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</si>
  <si>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</si>
  <si>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</si>
  <si>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</si>
  <si>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</si>
  <si>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</si>
  <si>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</si>
  <si>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</si>
  <si>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</si>
  <si>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</si>
  <si>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</si>
  <si>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</si>
  <si>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</si>
  <si>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</si>
  <si>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</si>
  <si>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</si>
  <si>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</si>
  <si>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</si>
  <si>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</si>
  <si>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</si>
  <si>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</si>
  <si>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</si>
  <si>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</si>
  <si>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</si>
  <si>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</si>
  <si>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</si>
  <si>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</si>
  <si>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</si>
  <si>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</si>
  <si>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</si>
  <si>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</si>
  <si>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</si>
  <si>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</si>
  <si>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</si>
  <si>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</si>
  <si>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</si>
  <si>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</si>
  <si>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</si>
  <si>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</si>
  <si>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</si>
  <si>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</si>
  <si>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</si>
  <si>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</si>
  <si>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</si>
  <si>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</si>
  <si>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</si>
  <si>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</si>
  <si>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</si>
  <si>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</si>
  <si>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</si>
  <si>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</si>
  <si>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</si>
  <si>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</si>
  <si>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</si>
  <si>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</si>
  <si>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</si>
  <si>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</si>
  <si>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</si>
  <si>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</si>
  <si>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</si>
  <si>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</si>
  <si>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</si>
  <si>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</si>
  <si>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</si>
  <si>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</si>
  <si>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</si>
  <si>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</si>
  <si>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</si>
  <si>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</si>
  <si>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</si>
  <si>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</si>
  <si>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</si>
  <si>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</si>
  <si>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</si>
  <si>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</si>
  <si>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</si>
  <si>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</si>
  <si>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</si>
  <si>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</si>
  <si>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</si>
  <si>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</si>
  <si>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</si>
  <si>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</si>
  <si>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</si>
  <si>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</si>
  <si>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</si>
  <si>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</si>
  <si>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</si>
  <si>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</si>
  <si>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</si>
  <si>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</si>
  <si>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</si>
  <si>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</si>
  <si>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</si>
  <si>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</si>
  <si>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</si>
  <si>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</si>
  <si>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</si>
  <si>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</si>
  <si>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</si>
  <si>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</si>
  <si>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</si>
  <si>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</si>
  <si>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</si>
  <si>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</si>
  <si>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</si>
  <si>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</si>
  <si>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</si>
  <si>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</si>
  <si>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</si>
  <si>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</si>
  <si>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</si>
  <si>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</si>
  <si>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</si>
  <si>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</si>
  <si>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</si>
  <si>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</si>
  <si>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</si>
  <si>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</si>
  <si>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</si>
  <si>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</si>
  <si>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</si>
  <si>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</si>
  <si>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</si>
  <si>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</si>
  <si>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</si>
  <si>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</si>
  <si>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</si>
  <si>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</si>
  <si>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</si>
  <si>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</si>
  <si>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</si>
  <si>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</si>
  <si>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</si>
  <si>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</si>
  <si>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</si>
  <si>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</si>
  <si>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</si>
  <si>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</si>
  <si>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</si>
  <si>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</si>
  <si>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</si>
  <si>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</si>
  <si>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</si>
  <si>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</si>
  <si>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</si>
  <si>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</si>
  <si>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</si>
  <si>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</si>
  <si>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</si>
  <si>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</si>
  <si>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</si>
  <si>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</si>
  <si>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</si>
  <si>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</si>
  <si>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</si>
  <si>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</si>
  <si>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</si>
  <si>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</si>
  <si>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</si>
  <si>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</si>
  <si>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</si>
  <si>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</si>
  <si>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</si>
  <si>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</si>
  <si>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</si>
  <si>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</si>
  <si>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</si>
  <si>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</si>
  <si>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</si>
  <si>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</si>
  <si>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</si>
  <si>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</si>
  <si>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</si>
  <si>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</si>
  <si>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</si>
  <si>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</si>
  <si>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</si>
  <si>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</si>
  <si>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</si>
  <si>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</si>
  <si>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</si>
  <si>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</si>
  <si>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</si>
  <si>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</si>
  <si>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</si>
  <si>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</si>
  <si>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</si>
  <si>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</si>
  <si>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</si>
  <si>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</si>
  <si>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</si>
  <si>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</si>
  <si>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</si>
  <si>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</si>
  <si>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</si>
  <si>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</si>
  <si>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</si>
  <si>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</si>
  <si>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</si>
  <si>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</si>
  <si>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</si>
  <si>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</si>
  <si>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</si>
  <si>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</si>
  <si>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</si>
  <si>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</si>
  <si>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</si>
  <si>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</si>
  <si>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</si>
  <si>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</si>
  <si>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</si>
  <si>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</si>
  <si>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</si>
  <si>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</si>
  <si>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</si>
  <si>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</si>
  <si>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</si>
  <si>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</si>
  <si>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</si>
  <si>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</si>
  <si>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</si>
  <si>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</si>
  <si>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</si>
  <si>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</si>
  <si>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</si>
  <si>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</si>
  <si>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</si>
  <si>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</si>
  <si>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</si>
  <si>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</si>
  <si>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</si>
  <si>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</si>
  <si>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</si>
  <si>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</si>
  <si>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</si>
  <si>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</si>
  <si>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</si>
  <si>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</si>
  <si>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</si>
  <si>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</si>
  <si>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</si>
  <si>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</si>
  <si>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</si>
  <si>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</si>
  <si>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</si>
  <si>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</si>
  <si>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</si>
  <si>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</si>
  <si>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</si>
  <si>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</si>
  <si>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</si>
  <si>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</si>
  <si>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</si>
  <si>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</si>
  <si>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</si>
  <si>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</si>
  <si>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</si>
  <si>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</si>
  <si>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</si>
  <si>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</si>
  <si>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</si>
  <si>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</si>
  <si>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</si>
  <si>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</si>
  <si>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</si>
  <si>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</si>
  <si>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</si>
  <si>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</si>
  <si>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</si>
  <si>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</si>
  <si>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</si>
  <si>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</si>
  <si>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</si>
  <si>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</si>
  <si>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</si>
  <si>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</si>
  <si>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</si>
  <si>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</si>
  <si>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</si>
  <si>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</si>
  <si>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</si>
  <si>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</si>
  <si>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</si>
  <si>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</si>
  <si>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</si>
  <si>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</si>
  <si>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</si>
  <si>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</si>
  <si>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</si>
  <si>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</si>
  <si>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</si>
  <si>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</si>
  <si>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</si>
  <si>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</si>
  <si>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</si>
  <si>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</si>
  <si>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</si>
  <si>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</si>
  <si>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</si>
  <si>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</si>
  <si>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</si>
  <si>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</si>
  <si>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</si>
  <si>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</si>
  <si>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</si>
  <si>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</si>
  <si>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</si>
  <si>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</si>
  <si>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</si>
  <si>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</si>
  <si>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</si>
  <si>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</si>
  <si>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</si>
  <si>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</si>
  <si>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</si>
  <si>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</si>
  <si>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</si>
  <si>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</si>
  <si>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</si>
  <si>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</si>
  <si>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</si>
  <si>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</si>
  <si>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</si>
  <si>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</si>
  <si>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</si>
  <si>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</si>
  <si>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</si>
  <si>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</si>
  <si>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</si>
  <si>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</si>
  <si>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</si>
  <si>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</si>
  <si>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</si>
  <si>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</si>
  <si>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</si>
  <si>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</si>
  <si>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</si>
  <si>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</si>
  <si>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</si>
  <si>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</si>
  <si>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</si>
  <si>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</si>
  <si>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</si>
  <si>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</si>
  <si>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</si>
  <si>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</si>
  <si>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</si>
  <si>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</si>
  <si>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</si>
  <si>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</si>
  <si>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</si>
  <si>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</si>
  <si>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</si>
  <si>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</si>
  <si>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</si>
  <si>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</si>
  <si>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</si>
  <si>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</si>
  <si>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</si>
  <si>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</si>
  <si>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</si>
  <si>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</si>
  <si>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</si>
  <si>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</si>
  <si>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</si>
  <si>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</si>
  <si>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</si>
  <si>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</si>
  <si>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</si>
  <si>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</si>
  <si>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</si>
  <si>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</si>
  <si>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</si>
  <si>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</si>
  <si>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</si>
  <si>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</si>
  <si>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</si>
  <si>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</si>
  <si>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</si>
  <si>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</si>
  <si>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</si>
  <si>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</si>
  <si>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</si>
  <si>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</si>
  <si>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</si>
  <si>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</si>
  <si>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</si>
  <si>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</si>
  <si>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</si>
  <si>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</si>
  <si>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</si>
  <si>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</si>
  <si>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</si>
  <si>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</si>
  <si>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</si>
  <si>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</si>
  <si>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</si>
  <si>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</si>
  <si>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</si>
  <si>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</si>
  <si>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</si>
  <si>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</si>
  <si>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</si>
  <si>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</si>
  <si>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</si>
  <si>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</si>
  <si>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</si>
  <si>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</si>
  <si>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</si>
  <si>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</si>
  <si>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</si>
  <si>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</si>
  <si>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</si>
  <si>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</si>
  <si>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</si>
  <si>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</si>
  <si>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</si>
  <si>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</si>
  <si>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</si>
  <si>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</si>
  <si>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</si>
  <si>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</si>
  <si>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</si>
  <si>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</si>
  <si>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</si>
  <si>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</si>
  <si>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</si>
  <si>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</si>
  <si>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</si>
  <si>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</si>
  <si>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</si>
  <si>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</si>
  <si>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</si>
  <si>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</si>
  <si>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</si>
  <si>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</si>
  <si>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</si>
  <si>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</si>
  <si>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</si>
  <si>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</si>
  <si>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</si>
  <si>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</si>
  <si>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</si>
  <si>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</si>
  <si>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</si>
  <si>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</si>
  <si>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</si>
  <si>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</si>
  <si>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</si>
  <si>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</si>
  <si>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</si>
  <si>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</si>
  <si>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</si>
  <si>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</si>
  <si>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</si>
  <si>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</si>
  <si>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</si>
  <si>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</si>
  <si>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</si>
  <si>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</si>
  <si>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</si>
  <si>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</si>
  <si>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</si>
  <si>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</si>
  <si>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</si>
  <si>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</si>
  <si>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</si>
  <si>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</si>
  <si>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</si>
  <si>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</si>
  <si>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</si>
  <si>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</si>
  <si>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</si>
  <si>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</si>
  <si>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</si>
  <si>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</si>
  <si>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</si>
  <si>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</si>
  <si>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</si>
  <si>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</si>
  <si>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</si>
  <si>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</si>
  <si>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</si>
  <si>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</si>
  <si>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</si>
  <si>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</si>
  <si>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</si>
  <si>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</si>
  <si>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</si>
  <si>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</si>
  <si>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</si>
  <si>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</si>
  <si>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</si>
  <si>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</si>
  <si>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</si>
  <si>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</si>
  <si>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</si>
  <si>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</si>
  <si>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</si>
  <si>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</si>
  <si>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</si>
  <si>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</si>
  <si>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</si>
  <si>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</si>
  <si>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</si>
  <si>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</si>
  <si>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</si>
  <si>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</si>
  <si>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</si>
  <si>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</si>
  <si>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</si>
  <si>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</si>
  <si>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</si>
  <si>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</si>
  <si>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</si>
  <si>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</si>
  <si>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</si>
  <si>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</si>
  <si>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</si>
  <si>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</si>
  <si>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</si>
  <si>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</si>
  <si>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</si>
  <si>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</si>
  <si>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</si>
  <si>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</si>
  <si>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</si>
  <si>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</si>
  <si>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</si>
  <si>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</si>
  <si>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</si>
  <si>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</si>
  <si>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</si>
  <si>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</si>
  <si>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</si>
  <si>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</si>
  <si>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</si>
  <si>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</si>
  <si>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</si>
  <si>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</si>
  <si>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</si>
  <si>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</si>
  <si>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</si>
  <si>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</si>
  <si>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</si>
  <si>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</si>
  <si>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</si>
  <si>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</si>
  <si>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</si>
  <si>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</si>
  <si>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</si>
  <si>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</si>
  <si>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</si>
  <si>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</si>
  <si>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</si>
  <si>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</si>
  <si>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</si>
  <si>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</si>
  <si>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</si>
  <si>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</si>
  <si>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</si>
  <si>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</si>
  <si>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</si>
  <si>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</si>
  <si>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</si>
  <si>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</si>
  <si>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</si>
  <si>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</si>
  <si>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</si>
  <si>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</si>
  <si>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</si>
  <si>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</si>
  <si>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</si>
  <si>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</si>
  <si>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</si>
  <si>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</si>
  <si>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</si>
  <si>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</si>
  <si>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</si>
  <si>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</si>
  <si>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</si>
  <si>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</si>
  <si>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</si>
  <si>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</si>
  <si>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</si>
  <si>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</si>
  <si>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</si>
  <si>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</si>
  <si>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</si>
  <si>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</si>
  <si>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</si>
  <si>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</si>
  <si>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</si>
  <si>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</si>
  <si>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</si>
  <si>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</si>
  <si>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</si>
  <si>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</si>
  <si>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</si>
  <si>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</si>
  <si>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</si>
  <si>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</si>
  <si>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</si>
  <si>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</si>
  <si>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</si>
  <si>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</si>
  <si>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</si>
  <si>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</si>
  <si>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</si>
  <si>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</si>
  <si>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</si>
  <si>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</si>
  <si>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</si>
  <si>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</si>
  <si>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</si>
  <si>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</si>
  <si>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</si>
  <si>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</si>
  <si>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</si>
  <si>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</si>
  <si>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</si>
  <si>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</si>
  <si>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</si>
  <si>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</si>
  <si>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</si>
  <si>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</si>
  <si>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</si>
  <si>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</si>
  <si>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</si>
  <si>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</si>
  <si>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</si>
  <si>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</si>
  <si>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</si>
  <si>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</si>
  <si>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</si>
  <si>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</si>
  <si>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</si>
  <si>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</si>
  <si>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</si>
  <si>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</si>
  <si>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</si>
  <si>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</si>
  <si>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</si>
  <si>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</si>
  <si>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</si>
  <si>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</si>
  <si>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</si>
  <si>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</si>
  <si>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</si>
  <si>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</si>
  <si>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</si>
  <si>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</si>
  <si>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</si>
  <si>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</si>
  <si>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</si>
  <si>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</si>
  <si>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</si>
  <si>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</si>
  <si>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</si>
  <si>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</si>
  <si>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</si>
  <si>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</si>
  <si>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</si>
  <si>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</si>
  <si>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</si>
  <si>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</si>
  <si>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</si>
  <si>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</si>
  <si>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</si>
  <si>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</si>
  <si>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</si>
  <si>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</si>
  <si>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</si>
  <si>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</si>
  <si>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</si>
  <si>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</si>
  <si>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</si>
  <si>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</si>
  <si>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</si>
  <si>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</si>
  <si>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</si>
  <si>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</si>
  <si>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</si>
  <si>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</si>
  <si>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</si>
  <si>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</si>
  <si>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</si>
  <si>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</si>
  <si>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</si>
  <si>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</si>
  <si>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</si>
  <si>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</si>
  <si>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</si>
  <si>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</si>
  <si>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</si>
  <si>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</si>
  <si>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</si>
  <si>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</si>
  <si>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</si>
  <si>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</si>
  <si>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</si>
  <si>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</si>
  <si>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</si>
  <si>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</si>
  <si>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</si>
  <si>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</si>
  <si>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</si>
  <si>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</si>
  <si>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</si>
  <si>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</si>
  <si>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</si>
  <si>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</si>
  <si>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</si>
  <si>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</si>
  <si>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</si>
  <si>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</si>
  <si>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</si>
  <si>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</si>
  <si>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</si>
  <si>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</si>
  <si>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</si>
  <si>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</si>
  <si>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</si>
  <si>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</si>
  <si>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</si>
  <si>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</si>
  <si>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</si>
  <si>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</si>
  <si>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</si>
  <si>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</si>
  <si>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</si>
  <si>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</si>
  <si>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</si>
  <si>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</si>
  <si>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</si>
  <si>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</si>
  <si>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</si>
  <si>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</si>
  <si>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</si>
  <si>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</si>
  <si>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</si>
  <si>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</si>
  <si>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</si>
  <si>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</si>
  <si>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</si>
  <si>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</si>
  <si>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</si>
  <si>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</si>
  <si>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</si>
  <si>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</si>
  <si>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</si>
  <si>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</si>
  <si>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</si>
  <si>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</si>
  <si>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</si>
  <si>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</si>
  <si>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</si>
  <si>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</si>
  <si>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</si>
  <si>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</si>
  <si>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</si>
  <si>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</si>
  <si>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</si>
  <si>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</si>
  <si>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</si>
  <si>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</si>
  <si>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</si>
  <si>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</si>
  <si>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</si>
  <si>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</si>
  <si>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</si>
  <si>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</si>
  <si>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</si>
  <si>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</si>
  <si>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</si>
  <si>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</si>
  <si>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</si>
  <si>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</si>
  <si>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</si>
  <si>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</si>
  <si>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</si>
  <si>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</si>
  <si>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</si>
  <si>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</si>
  <si>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</si>
  <si>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</si>
  <si>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</si>
  <si>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</si>
  <si>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</si>
  <si>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</si>
  <si>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</si>
  <si>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</si>
  <si>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</si>
  <si>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</si>
  <si>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</si>
  <si>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</si>
  <si>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</si>
  <si>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</si>
  <si>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</si>
  <si>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</si>
  <si>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</si>
  <si>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</si>
  <si>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</si>
  <si>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</si>
  <si>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</si>
  <si>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</si>
  <si>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</si>
  <si>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</si>
  <si>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</si>
  <si>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</si>
  <si>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</si>
  <si>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</si>
  <si>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</si>
  <si>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</si>
  <si>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</si>
  <si>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</si>
  <si>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</si>
  <si>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</si>
  <si>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</si>
  <si>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</si>
  <si>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</si>
  <si>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</si>
  <si>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</si>
  <si>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</si>
  <si>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</si>
  <si>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</si>
  <si>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</si>
  <si>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</si>
  <si>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</si>
  <si>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</si>
  <si>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</si>
  <si>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</si>
  <si>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</si>
  <si>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</si>
  <si>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</si>
  <si>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</si>
  <si>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</si>
  <si>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</si>
  <si>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</si>
  <si>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</si>
  <si>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</si>
  <si>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</si>
  <si>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</si>
  <si>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</si>
  <si>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</si>
  <si>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</si>
  <si>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</si>
  <si>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</si>
  <si>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</si>
  <si>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</si>
  <si>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</si>
  <si>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</si>
  <si>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</si>
  <si>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</si>
  <si>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</si>
  <si>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</si>
  <si>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</si>
  <si>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</si>
  <si>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</si>
  <si>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</si>
  <si>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</si>
  <si>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</si>
  <si>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</si>
  <si>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</si>
  <si>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</si>
  <si>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</si>
  <si>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</si>
  <si>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</si>
  <si>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</si>
  <si>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</si>
  <si>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</si>
  <si>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</si>
  <si>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</si>
  <si>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</si>
  <si>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</si>
  <si>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</si>
  <si>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</si>
  <si>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</si>
  <si>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</si>
  <si>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</si>
  <si>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</si>
  <si>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</si>
  <si>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</si>
  <si>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</si>
  <si>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</si>
  <si>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</si>
  <si>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</si>
  <si>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</si>
  <si>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</si>
  <si>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</si>
  <si>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</si>
  <si>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</si>
  <si>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</si>
  <si>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</si>
  <si>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</si>
  <si>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</si>
  <si>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</si>
  <si>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</si>
  <si>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</si>
  <si>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</si>
  <si>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</si>
  <si>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</si>
  <si>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</si>
  <si>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</si>
  <si>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</si>
  <si>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</si>
  <si>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</si>
  <si>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</si>
  <si>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</si>
  <si>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</si>
  <si>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</si>
  <si>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</si>
  <si>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</si>
  <si>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</si>
  <si>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</si>
  <si>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</si>
  <si>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</si>
  <si>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</si>
  <si>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</si>
  <si>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</si>
  <si>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</si>
  <si>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</si>
  <si>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</si>
  <si>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</si>
  <si>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</si>
  <si>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</si>
  <si>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</si>
  <si>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</si>
  <si>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</si>
  <si>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</si>
  <si>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</si>
  <si>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</si>
  <si>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</si>
  <si>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</si>
  <si>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</si>
  <si>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</si>
  <si>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</si>
  <si>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</si>
  <si>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</si>
  <si>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</si>
  <si>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</si>
  <si>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</si>
  <si>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</si>
  <si>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</si>
  <si>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</si>
  <si>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</si>
  <si>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</si>
  <si>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</si>
  <si>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</si>
  <si>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</si>
  <si>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</si>
  <si>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</si>
  <si>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</si>
  <si>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</si>
  <si>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</si>
  <si>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</si>
  <si>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</si>
  <si>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</si>
  <si>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</si>
  <si>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</si>
  <si>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</si>
  <si>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</si>
  <si>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</si>
  <si>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</si>
  <si>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</si>
  <si>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</si>
  <si>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</si>
  <si>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</si>
  <si>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</si>
  <si>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</si>
  <si>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</si>
  <si>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</si>
  <si>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</si>
  <si>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</si>
  <si>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</si>
  <si>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</si>
  <si>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</si>
  <si>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</si>
  <si>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</si>
  <si>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</si>
  <si>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</si>
  <si>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</si>
  <si>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</si>
  <si>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</si>
  <si>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</si>
  <si>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</si>
  <si>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</si>
  <si>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</si>
  <si>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</si>
  <si>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</si>
  <si>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</si>
  <si>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</si>
  <si>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</si>
  <si>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</si>
  <si>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</si>
  <si>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</si>
  <si>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</si>
  <si>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</si>
  <si>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</si>
  <si>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</si>
  <si>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</si>
  <si>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</si>
  <si>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</si>
  <si>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</si>
  <si>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</si>
  <si>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</si>
  <si>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</si>
  <si>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</si>
  <si>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</si>
  <si>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</si>
  <si>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</si>
  <si>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</si>
  <si>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</si>
  <si>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</si>
  <si>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</si>
  <si>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</si>
  <si>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</si>
  <si>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</si>
  <si>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</si>
  <si>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</si>
  <si>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</si>
  <si>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</si>
  <si>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</si>
  <si>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</si>
  <si>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</si>
  <si>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</si>
  <si>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</si>
  <si>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</si>
  <si>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</si>
  <si>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</si>
  <si>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</si>
  <si>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</si>
  <si>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</si>
  <si>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</si>
  <si>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</si>
  <si>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</si>
  <si>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</si>
  <si>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</si>
  <si>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</si>
  <si>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</si>
  <si>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</si>
  <si>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</si>
  <si>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</si>
  <si>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</si>
  <si>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</si>
  <si>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</si>
  <si>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</si>
  <si>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</si>
  <si>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</si>
  <si>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</si>
  <si>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</si>
  <si>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</si>
  <si>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</si>
  <si>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</si>
  <si>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</si>
  <si>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</si>
  <si>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</si>
  <si>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</si>
  <si>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</si>
  <si>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</si>
  <si>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</si>
  <si>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</si>
  <si>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</si>
  <si>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</si>
  <si>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</si>
  <si>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</si>
  <si>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</si>
  <si>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</si>
  <si>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</si>
  <si>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</si>
  <si>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</si>
  <si>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</si>
  <si>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</si>
  <si>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</si>
  <si>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</si>
  <si>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</si>
  <si>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</si>
  <si>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</si>
  <si>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</si>
  <si>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</si>
  <si>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</si>
  <si>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</si>
  <si>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</si>
  <si>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</si>
  <si>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</si>
  <si>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</si>
  <si>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</si>
  <si>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</si>
  <si>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</si>
  <si>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</si>
  <si>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</si>
  <si>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</si>
  <si>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</si>
  <si>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</si>
  <si>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</si>
  <si>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</si>
  <si>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</si>
  <si>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</si>
  <si>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</si>
  <si>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</si>
  <si>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</si>
  <si>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</si>
  <si>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</si>
  <si>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</si>
  <si>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</si>
  <si>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</si>
  <si>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</si>
  <si>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</si>
  <si>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</si>
  <si>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</si>
  <si>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</si>
  <si>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</si>
  <si>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</si>
  <si>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</si>
  <si>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</si>
  <si>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</si>
  <si>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</si>
  <si>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</si>
  <si>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</si>
  <si>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</si>
  <si>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</si>
  <si>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</si>
  <si>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</si>
  <si>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</si>
  <si>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</si>
  <si>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</si>
  <si>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</si>
  <si>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</si>
  <si>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</si>
  <si>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</si>
  <si>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</si>
  <si>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</si>
  <si>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</si>
  <si>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</si>
  <si>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</si>
  <si>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</si>
  <si>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</si>
  <si>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</si>
  <si>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</si>
  <si>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</si>
  <si>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</si>
  <si>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</si>
  <si>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</si>
  <si>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</si>
  <si>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</si>
  <si>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</si>
  <si>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</si>
  <si>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</si>
  <si>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</si>
  <si>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</si>
  <si>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</si>
  <si>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</si>
  <si>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</si>
  <si>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</si>
  <si>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</si>
  <si>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</si>
  <si>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</si>
  <si>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</si>
  <si>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</si>
  <si>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</si>
  <si>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</si>
  <si>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</si>
  <si>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</si>
  <si>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</si>
  <si>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</si>
  <si>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</si>
  <si>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</si>
  <si>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</si>
  <si>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</si>
  <si>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</si>
  <si>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</si>
  <si>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</si>
  <si>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</si>
  <si>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</si>
  <si>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</si>
  <si>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</si>
  <si>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</si>
  <si>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</si>
  <si>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</si>
  <si>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</si>
  <si>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</si>
  <si>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</si>
  <si>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</si>
  <si>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</si>
  <si>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</si>
  <si>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</si>
  <si>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</si>
  <si>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</si>
  <si>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</si>
  <si>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</si>
  <si>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</si>
  <si>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</si>
  <si>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</si>
  <si>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</si>
  <si>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</si>
  <si>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</si>
  <si>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</si>
  <si>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</si>
  <si>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</si>
  <si>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</si>
  <si>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</si>
  <si>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</si>
  <si>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</si>
  <si>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</si>
  <si>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</si>
  <si>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</si>
  <si>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</si>
  <si>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</si>
  <si>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</si>
  <si>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</si>
  <si>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</si>
  <si>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</si>
  <si>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</si>
  <si>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</si>
  <si>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</si>
  <si>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</si>
  <si>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</si>
  <si>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</si>
  <si>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</si>
  <si>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</si>
  <si>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</si>
  <si>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</si>
  <si>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</si>
  <si>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</si>
  <si>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</si>
  <si>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</si>
  <si>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</si>
  <si>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</si>
  <si>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</si>
  <si>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</si>
  <si>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</si>
  <si>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</si>
  <si>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</si>
  <si>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</si>
  <si>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</si>
  <si>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</si>
  <si>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</si>
  <si>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</si>
  <si>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</si>
  <si>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</si>
  <si>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</si>
  <si>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</si>
  <si>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</si>
  <si>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</si>
  <si>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</si>
  <si>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</si>
  <si>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</si>
  <si>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</si>
  <si>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</si>
  <si>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</si>
  <si>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</si>
  <si>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</si>
  <si>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</si>
  <si>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</si>
  <si>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</si>
  <si>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</si>
  <si>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</si>
  <si>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</si>
  <si>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</si>
  <si>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</si>
  <si>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</si>
  <si>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</si>
  <si>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</si>
  <si>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</si>
  <si>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</si>
  <si>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</si>
  <si>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</si>
  <si>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</si>
  <si>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</si>
  <si>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</si>
  <si>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</si>
  <si>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</si>
  <si>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</si>
  <si>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</si>
  <si>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</si>
  <si>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</si>
  <si>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</si>
  <si>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</si>
  <si>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</si>
  <si>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</si>
  <si>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</si>
  <si>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</si>
  <si>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</si>
  <si>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</si>
  <si>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</si>
  <si>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</si>
  <si>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</si>
  <si>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</si>
  <si>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</si>
  <si>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</si>
  <si>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</si>
  <si>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</si>
  <si>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</si>
  <si>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</si>
  <si>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</si>
  <si>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</si>
  <si>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</si>
  <si>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</si>
  <si>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</si>
  <si>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</si>
  <si>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</si>
  <si>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</si>
  <si>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</si>
  <si>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</si>
  <si>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</si>
  <si>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</si>
  <si>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</si>
  <si>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</si>
  <si>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</si>
  <si>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</si>
  <si>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</si>
  <si>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</si>
  <si>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</si>
  <si>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</si>
  <si>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</si>
  <si>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</si>
  <si>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</si>
  <si>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</si>
  <si>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</si>
  <si>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</si>
  <si>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</si>
  <si>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</si>
  <si>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</si>
  <si>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</si>
  <si>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</si>
  <si>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</si>
  <si>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</si>
  <si>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</si>
  <si>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</si>
  <si>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</si>
  <si>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</si>
  <si>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</si>
  <si>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</si>
  <si>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</si>
  <si>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</si>
  <si>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</si>
  <si>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</si>
  <si>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</si>
  <si>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</si>
  <si>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</si>
  <si>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</si>
  <si>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</si>
  <si>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</si>
  <si>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</si>
  <si>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</si>
  <si>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</si>
  <si>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</si>
  <si>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</si>
  <si>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</si>
  <si>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</si>
  <si>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</si>
  <si>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</si>
  <si>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</si>
  <si>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</si>
  <si>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</si>
  <si>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</si>
  <si>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</si>
  <si>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</si>
  <si>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</si>
  <si>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</si>
  <si>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</si>
  <si>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</si>
  <si>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</si>
  <si>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</si>
  <si>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</si>
  <si>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</si>
  <si>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</si>
  <si>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</si>
  <si>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</si>
  <si>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</si>
  <si>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</si>
  <si>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</si>
  <si>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</si>
  <si>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</si>
  <si>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</si>
  <si>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</si>
  <si>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</si>
  <si>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</si>
  <si>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</si>
  <si>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</si>
  <si>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</si>
  <si>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</si>
  <si>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</si>
  <si>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</si>
  <si>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</si>
  <si>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</si>
  <si>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</si>
  <si>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</si>
  <si>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</si>
  <si>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</si>
  <si>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</si>
  <si>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</si>
  <si>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</si>
  <si>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</si>
  <si>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</si>
  <si>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</si>
  <si>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</si>
  <si>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</si>
  <si>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</si>
  <si>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</si>
  <si>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</si>
  <si>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</si>
  <si>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</si>
  <si>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</si>
  <si>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</si>
  <si>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</si>
  <si>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</si>
  <si>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</si>
  <si>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</si>
  <si>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</si>
  <si>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</si>
  <si>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</si>
  <si>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</si>
  <si>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</si>
  <si>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</si>
  <si>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</si>
  <si>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</si>
  <si>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</si>
  <si>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</si>
  <si>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</si>
  <si>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</si>
  <si>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</si>
  <si>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</si>
  <si>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</si>
  <si>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</si>
  <si>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</si>
  <si>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</si>
  <si>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</si>
  <si>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</si>
  <si>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</si>
  <si>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</si>
  <si>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</si>
  <si>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</si>
  <si>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</si>
  <si>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</si>
  <si>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</si>
  <si>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</si>
  <si>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</si>
  <si>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</si>
  <si>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</si>
  <si>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</si>
  <si>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</si>
  <si>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</si>
  <si>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</si>
  <si>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</si>
  <si>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</si>
  <si>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</si>
  <si>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</si>
  <si>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</si>
  <si>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</si>
  <si>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</si>
  <si>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</si>
  <si>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</si>
  <si>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</si>
  <si>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</si>
  <si>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</si>
  <si>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</si>
  <si>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</si>
  <si>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</si>
  <si>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</si>
  <si>
    <t>PCM-20251108-00000589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</si>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</sst>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306.42701296296582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45969.375438888892</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45969.375438888892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45969.375438888892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45969.375438888892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45969.375438888892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45969.375438888892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45969.375438888892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45969.375438888892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45969.375438888892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45969.375438888892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45969.375438888892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45969.375438888892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45969.375438888892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45969.375438888892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45969.375438888892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45969.375438888892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45969.375438888892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45969.375438888892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45969.375438888892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45969.375438888892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45969.375438888892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45969.375438888892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45969.375438888892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45969.375438888892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45969.375438888892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45969.375438888892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45969.375438888892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45969.375438888892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45969.375438888892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45969.375438888892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45969.375438888892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45969.375438888892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45969.375438888892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45969.375438888892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45969.375438888892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45969.375438888892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45969.375438888892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45969.375438888892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45969.375438888892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45969.375438888892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45969.375438888892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45969.375438888892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45969.375438888892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45969.375438888892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45969.375438888892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45969.375438888892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45969.375438888892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45969.375438888892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45969.375438888892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45969.375438888892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45969.375438888892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45969.375438888892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45969.375438888892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45969.375438888892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45969.375438888892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45969.375438888892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45969.375438888892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45969.375438888892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45969.375438888892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45969.375438888892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45969.375438888892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45969.375438888892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45969.375438888892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45969.375438888892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45969.375438888892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45969.375438888892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45969.375438888892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45969.375438888892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45969.375438888892</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45969.375438888892</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45969.375438888892</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30" ca="1" si="0">IFERROR(NOW()-F3,"-")</f>
        <v>144.37560092593048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45969.375438888892</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5.1677314819244202E-2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45969.375438888892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45969.375438888892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8"/>
      <c r="E8" s="103"/>
      <c r="F8" s="104"/>
      <c r="G8" s="105">
        <f t="shared" ca="1" si="0"/>
        <v>45969.375438888892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45969.375438888892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45969.375438888892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45969.375438888892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45969.375438888892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45969.375438888892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45969.375438888892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45969.375438888892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45969.375438888892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45969.375438888892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45969.375438888892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45969.375438888892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45969.375438888892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45969.375438888892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45969.375438888892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45969.375438888892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45969.375438888892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45969.375438888892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45969.375438888892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45969.375438888892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45969.375438888892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45969.375438888892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45969.375438888892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45969.375438888892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45969.375438888892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45969.375438888892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45969.375438888892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45969.375438888892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45969.375438888892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45969.375438888892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45969.375438888892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45969.375438888892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45969.375438888892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45969.375438888892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45969.375438888892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45969.375438888892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45969.375438888892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45969.375438888892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45969.375438888892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45969.375438888892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45969.375438888892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45969.375438888892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45969.375438888892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45969.375438888892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45969.375438888892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45969.375438888892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45969.375438888892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45969.375438888892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45969.375438888892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45969.375438888892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45969.375438888892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45969.375438888892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45969.375438888892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45969.375438888892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45969.375438888892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45969.375438888892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45969.375438888892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45969.375438888892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45969.375438888892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45969.375438888892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45969.375438888892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45969.375438888892</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39110</v>
      </c>
      <c r="B2" s="61" t="str">
        <f>IFERROR(VLOOKUP(D2,DB!A:K,11,0),"")</f>
        <v>R3</v>
      </c>
      <c r="C2" s="18">
        <v>2</v>
      </c>
      <c r="D2" s="18" t="s">
        <v>15783</v>
      </c>
      <c r="E2" s="18" t="s">
        <v>39021</v>
      </c>
      <c r="F2" s="20">
        <v>45969.350451388891</v>
      </c>
      <c r="G2" s="21">
        <f t="shared" ref="G2:G17" ca="1" si="0">IFERROR(NOW()-F2,"-")</f>
        <v>2.4987500000861473E-2</v>
      </c>
      <c r="H2" s="22">
        <v>45969.350451388891</v>
      </c>
      <c r="I2" s="19" t="str">
        <f>IFERROR(VLOOKUP(D2,DB!A:F,6,0),"")</f>
        <v>SCECO</v>
      </c>
      <c r="J2" s="18" t="str">
        <f>IFERROR(VLOOKUP(D2,DB!A:G,7,0),"")</f>
        <v>Dead</v>
      </c>
      <c r="K2" s="45" t="s">
        <v>39111</v>
      </c>
      <c r="L2" s="23" t="str">
        <f>IFERROR(VLOOKUP(D2,DB!A:I,9,0),"")</f>
        <v>Latis</v>
      </c>
    </row>
    <row r="3" spans="1:13" s="24" customFormat="1" ht="15" customHeight="1">
      <c r="A3" s="19"/>
      <c r="B3" s="61" t="str">
        <f>IFERROR(VLOOKUP(D3,DB!A:K,11,0),"")</f>
        <v/>
      </c>
      <c r="C3" s="18"/>
      <c r="D3" s="18"/>
      <c r="E3" s="18"/>
      <c r="F3" s="20"/>
      <c r="G3" s="21">
        <f t="shared" ca="1" si="0"/>
        <v>45969.375438888892</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45969.375438888892</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45969.375438888892</v>
      </c>
      <c r="H5" s="22" t="s">
        <v>39112</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45969.375438888892</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45969.375438888892</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45969.375438888892</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45969.375438888892</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45969.375438888892</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45969.375438888892</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45969.375438888892</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45969.375438888892</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45969.375438888892</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45969.375438888892</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45969.375438888892</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45969.375438888892</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39113</v>
      </c>
      <c r="D18" s="18"/>
      <c r="E18" s="18"/>
      <c r="F18" s="20"/>
      <c r="G18" s="21">
        <f t="shared" ref="G18:G81" ca="1" si="1">IFERROR(NOW()-F18,"-")</f>
        <v>45969.375438888892</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45969.375438888892</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45969.375438888892</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45969.375438888892</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45969.375438888892</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45969.375438888892</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45969.375438888892</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45969.375438888892</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45969.375438888892</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45969.375438888892</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45969.375438888892</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45969.375438888892</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45969.375438888892</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45969.375438888892</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45969.375438888892</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45969.375438888892</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45969.375438888892</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45969.375438888892</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45969.375438888892</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45969.375438888892</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45969.375438888892</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45969.375438888892</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45969.375438888892</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45969.375438888892</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45969.375438888892</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45969.375438888892</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45969.375438888892</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45969.375438888892</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45969.375438888892</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45969.375438888892</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45969.375438888892</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45969.375438888892</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45969.375438888892</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45969.375438888892</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45969.375438888892</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45969.375438888892</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45969.375438888892</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45969.375438888892</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45969.375438888892</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45969.375438888892</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45969.375438888892</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45969.375438888892</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45969.375438888892</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45969.375438888892</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45969.375438888892</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45969.375438888892</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45969.375438888892</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45969.375438888892</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45969.375438888892</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45969.375438888892</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45969.375438888892</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45969.375438888892</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45969.375438888892</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45969.375438888892</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45969.375438888892</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45969.375438888892</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45969.375438888892</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45969.375438888892</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45969.375438888892</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45969.375438888892</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45969.375438888892</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45969.375438888892</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45969.375438888892</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45969.375438888892</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45969.375438888892</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45969.375438888892</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45969.375438888892</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45969.375438888892</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45969.375438888892</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45969.375438888892</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45969.375438888892</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45969.375438888892</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45969.375438888892</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45969.375438888892</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45969.375438888892</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45969.375438888892</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45969.375438888892</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45969.375438888892</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45969.375438888892</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45969.375438888892</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45969.375438888892</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45969.375438888892</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45969.375438888892</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45969.375438888892</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45969.375438888892</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45969.375438888892</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45969.375438888892</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45969.375438888892</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45969.375438888892</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45969.375438888892</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45969.375438888892</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45969.375438888892</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45969.375438888892</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45969.375438888892</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45969.375438888892</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45969.375438888892</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45969.375438888892</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45969.375438888892</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45969.375438888892</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45969.375438888892</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45969.375438888892</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45969.375438888892</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45969.375438888892</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45969.375438888892</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45969.375438888892</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45969.375438888892</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45969.375438888892</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45969.375438888892</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45969.375438888892</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45969.375438888892</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45969.375438888892</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45969.375438888892</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45969.375438888892</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45969.375438888892</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45969.375438888892</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45969.375438888892</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45969.375438888892</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45969.375438888892</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45969.375438888892</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45969.375438888892</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45969.375438888892</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45969.375438888892</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45969.375438888892</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45969.375438888892</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45969.375438888892</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45969.375438888892</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45969.375438888892</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45969.375438888892</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45969.375438888892</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45969.375438888892</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45969.375438888892</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45969.375438888892</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45969.375438888892</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45969.375438888892</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45969.375438888892</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45969.375438888892</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45969.375438888892</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45969.375438888892</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45969.375438888892</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45969.375438888892</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45969.375438888892</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45969.375438888892</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45969.375438888892</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45969.375438888892</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45969.375438888892</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45969.375438888892</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45969.375438888892</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45969.375438888892</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45969.375438888892</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45969.375438888892</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45969.375438888892</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45969.375438888892</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45969.375438888892</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45969.375438888892</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45969.375438888892</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45969.375438888892</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45969.375438888892</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45969.375438888892</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45969.375438888892</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45969.375438888892</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45969.375438888892</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45969.375438888892</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45969.375438888892</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45969.375438888892</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45969.375438888892</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45969.375438888892</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45969.375438888892</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45969.375438888892</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45969.375438888892</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45969.375438888892</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45969.375438888892</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45969.375438888892</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45969.375438888892</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45969.375438888892</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45969.375438888892</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45969.375438888892</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45969.375438888892</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45969.375438888892</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45969.375438888892</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45969.375438888892</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45969.375438888892</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45969.375438888892</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45969.375438888892</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45969.375438888892</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45969.375438888892</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45969.375438888892</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45969.375438888892</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45969.375438888892</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45969.375438888892</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45969.375438888892</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45969.375438888892</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45969.375438888892</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45969.375438888892</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45969.375438888892</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45969.375438888892</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45969.375438888892</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45969.375438888892</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45969.375438888892</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45969.375438888892</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45969.375438888892</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45969.375438888892</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45969.375438888892</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45969.375438888892</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45969.375438888892</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45969.375438888892</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45969.375438888892</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45969.375438888892</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45969.375438888892</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45969.375438888892</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45969.375438888892</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45969.375438888892</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45969.375438888892</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45969.375438888892</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45969.375438888892</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45969.375438888892</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45969.375438888892</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45969.375438888892</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45969.375438888892</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45969.375438888892</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45969.375438888892</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45969.375438888892</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45969.375438888892</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45969.375438888892</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45969.375438888892</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45969.375438888892</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45969.375438888892</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45969.375438888892</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45969.375438888892</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45969.375438888892</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45969.375438888892</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45969.375438888892</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45969.375438888892</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45969.375438888892</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45969.375438888892</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45969.375438888892</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45969.375438888892</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45969.375438888892</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45969.375438888892</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45969.375438888892</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45969.375438888892</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45969.375438888892</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45969.375438888892</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45969.375438888892</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45969.375438888892</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45969.375438888892</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45969.375438888892</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45969.375438888892</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45969.375438888892</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45969.375438888892</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45969.375438888892</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45969.375438888892</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45969.375438888892</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45969.375438888892</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45969.375438888892</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45969.375438888892</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45969.375438888892</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45969.375438888892</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45969.375438888892</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45969.375438888892</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45969.375438888892</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45969.375438888892</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45969.375438888892</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45969.375438888892</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45969.375438888892</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45969.375438888892</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45969.375438888892</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45969.375438888892</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45969.375438888892</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45969.375438888892</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45969.375438888892</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45969.375438888892</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45969.375438888892</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45969.375438888892</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45969.375438888892</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45969.375438888892</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45969.375438888892</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45969.375438888892</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45969.375438888892</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45969.375438888892</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45969.375438888892</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45969.375438888892</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45969.375438888892</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45969.375438888892</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45969.375438888892</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45969.375438888892</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45969.375438888892</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45969.375438888892</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45969.375438888892</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45969.375438888892</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45969.375438888892</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45969.375438888892</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45969.375438888892</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45969.375438888892</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45969.375438888892</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45969.375438888892</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45969.375438888892</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45969.375438888892</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45969.375438888892</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45969.375438888892</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45969.375438888892</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45969.375438888892</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45969.375438888892</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45969.375438888892</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45969.375438888892</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45969.375438888892</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45969.375438888892</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45969.375438888892</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45969.375438888892</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45969.375438888892</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45969.375438888892</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45969.375438888892</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45969.375438888892</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45969.375438888892</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45969.375438888892</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45969.375438888892</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45969.375438888892</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45969.375438888892</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45969.375438888892</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45969.375438888892</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45969.375438888892</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45969.375438888892</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45969.375438888892</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45969.375438888892</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45969.375438888892</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45969.375438888892</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45969.375438888892</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45969.375438888892</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45969.375438888892</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45969.375438888892</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45969.375438888892</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45969.375438888892</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45969.375438888892</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45969.375438888892</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45969.375438888892</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45969.375438888892</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45969.375438888892</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45969.375438888892</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45969.375438888892</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45969.375438888892</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45969.375438888892</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45969.375438888892</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45969.375438888892</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45969.375438888892</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45969.375438888892</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45969.375438888892</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45969.375438888892</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45969.375438888892</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45969.375438888892</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45969.375438888892</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45969.375438888892</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45969.375438888892</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45969.375438888892</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45969.375438888892</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45969.375438888892</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45969.375438888892</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45969.375438888892</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45969.375438888892</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45969.375438888892</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45969.375438888892</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45969.375438888892</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45969.375438888892</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45969.375438888892</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45969.375438888892</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45969.375438888892</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45969.375438888892</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45969.375438888892</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45969.375438888892</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45969.375438888892</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45969.375438888892</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45969.375438888892</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45969.375438888892</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45969.375438888892</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45969.375438888892</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45969.375438888892</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45969.375438888892</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45969.375438888892</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45969.375438888892</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45969.375438888892</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45969.375438888892</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45969.375438888892</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45969.375438888892</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45969.375438888892</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45969.375438888892</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45969.375438888892</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45969.375438888892</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45969.375438888892</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45969.375438888892</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45969.375438888892</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45969.375438888892</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45969.375438888892</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45969.375438888892</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45969.375438888892</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45969.375438888892</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45969.375438888892</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45969.375438888892</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45969.375438888892</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45969.375438888892</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45969.375438888892</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45969.375438888892</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45969.375438888892</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45969.375438888892</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45969.375438888892</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45969.375438888892</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45969.375438888892</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45969.375438888892</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45969.375438888892</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45969.375438888892</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45969.375438888892</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45969.375438888892</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45969.375438888892</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45969.375438888892</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45969.375438888892</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45969.375438888892</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45969.375438888892</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45969.375438888892</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45969.375438888892</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45969.375438888892</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45969.375438888892</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45969.375438888892</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45969.375438888892</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45969.375438888892</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45969.375438888892</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45969.375438888892</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45969.375438888892</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45969.375438888892</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45969.375438888892</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45969.375438888892</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45969.375438888892</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45969.375438888892</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45969.375438888892</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45969.375438888892</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45969.375438888892</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45969.375438888892</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45969.375438888892</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45969.375438888892</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45969.375438888892</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45969.375438888892</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45969.375438888892</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45969.375438888892</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45969.375438888892</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45969.375438888892</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45969.375438888892</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45969.375438888892</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45969.375438888892</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45969.375438888892</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45969.375438888892</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45969.375438888892</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45969.375438888892</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45969.375438888892</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45969.375438888892</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45969.375438888892</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45969.375438888892</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45969.375438888892</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45969.375438888892</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45969.375438888892</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45969.375438888892</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45969.375438888892</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45969.375438888892</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45969.375438888892</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45969.375438888892</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45969.375438888892</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45969.375438888892</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45969.375438888892</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45969.375438888892</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45969.375438888892</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45969.375438888892</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45969.375438888892</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45969.375438888892</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45969.375438888892</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45969.375438888892</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45969.375438888892</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45969.375438888892</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45969.375438888892</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45969.375438888892</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45969.375438888892</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45969.375438888892</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45969.375438888892</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45969.375438888892</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45969.375438888892</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45969.375438888892</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45969.375438888892</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45969.375438888892</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45969.375438888892</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45969.375438888892</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45969.375438888892</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45969.375438888892</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45969.375438888892</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45969.375438888892</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45969.375438888892</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45969.375438888892</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45969.375438888892</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45969.375438888892</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45969.375438888892</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45969.375438888892</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45969.375438888892</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45969.375438888892</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45969.375438888892</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45969.375438888892</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45969.375438888892</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45969.375438888892</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45969.375438888892</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45969.375438888892</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45969.375438888892</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45969.375438888892</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45969.375438888892</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45969.375438888892</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45969.375438888892</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45969.375438888892</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45969.375438888892</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45969.375438888892</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45969.375438888892</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45969.375438888892</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45969.375438888892</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45969.375438888892</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45969.375438888892</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45969.375438888892</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45969.375438888892</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45969.375438888892</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45969.375438888892</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45969.375438888892</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45969.375438888892</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45969.375438888892</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45969.375438888892</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45969.375438888892</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45969.375438888892</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45969.375438888892</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45969.375438888892</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45969.375438888892</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45969.375438888892</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45969.375438888892</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45969.375438888892</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45969.375438888892</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45969.375438888892</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45969.375438888892</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45969.375438888892</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45969.375438888892</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45969.375438888892</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45969.375438888892</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45969.375438888892</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45969.375438888892</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45969.375438888892</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45969.375438888892</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45969.375438888892</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45969.375438888892</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45969.375438888892</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45969.375438888892</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45969.375438888892</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45969.375438888892</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45969.375438888892</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45969.375438888892</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45969.375438888892</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45969.375438888892</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45969.375438888892</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45969.375438888892</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45969.375438888892</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45969.375438888892</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45969.375438888892</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45969.375438888892</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45969.375438888892</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45969.375438888892</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45969.375438888892</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45969.375438888892</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45969.375438888892</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45969.375438888892</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45969.375438888892</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45969.375438888892</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45969.375438888892</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45969.375438888892</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45969.375438888892</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45969.375438888892</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45969.375438888892</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45969.375438888892</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45969.375438888892</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45969.375438888892</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45969.375438888892</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45969.375438888892</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45969.375438888892</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45969.375438888892</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45969.375438888892</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45969.375438888892</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45969.375438888892</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45969.375438888892</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45969.375438888892</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45969.375438888892</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45969.375438888892</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45969.375438888892</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45969.375438888892</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45969.375438888892</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45969.375438888892</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45969.375438888892</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45969.375438888892</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45969.375438888892</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45969.375438888892</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45969.375438888892</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45969.375438888892</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45969.375438888892</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45969.375438888892</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45969.375438888892</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45969.375438888892</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45969.375438888892</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45969.375438888892</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45969.375438888892</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45969.375438888892</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45969.375438888892</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45969.375438888892</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45969.375438888892</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45969.375438888892</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45969.375438888892</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45969.375438888892</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45969.375438888892</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45969.375438888892</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45969.375438888892</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45969.375438888892</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45969.375438888892</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45969.375438888892</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45969.375438888892</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45969.375438888892</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45969.375438888892</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45969.375438888892</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45969.375438888892</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45969.375438888892</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45969.375438888892</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45969.375438888892</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45969.375438888892</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45969.375438888892</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45969.375438888892</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45969.375438888892</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45969.375438888892</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45969.375438888892</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45969.375438888892</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45969.375438888892</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45969.375438888892</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45969.375438888892</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45969.375438888892</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45969.375438888892</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45969.375438888892</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45969.375438888892</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45969.375438888892</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45969.375438888892</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45969.375438888892</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45969.375438888892</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45969.375438888892</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45969.375438888892</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45969.375438888892</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45969.375438888892</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45969.375438888892</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45969.375438888892</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45969.375438888892</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45969.375438888892</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45969.375438888892</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45969.375438888892</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45969.375438888892</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45969.375438888892</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45969.375438888892</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45969.375438888892</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45969.375438888892</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45969.375438888892</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45969.375438888892</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45969.375438888892</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45969.375438888892</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45969.375438888892</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45969.375438888892</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45969.375438888892</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45969.375438888892</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45969.375438888892</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45969.375438888892</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45969.375438888892</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45969.375438888892</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45969.375438888892</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45969.375438888892</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45969.375438888892</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45969.375438888892</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45969.375438888892</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45969.375438888892</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45969.375438888892</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45969.375438888892</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45969.375438888892</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45969.375438888892</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45969.375438888892</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45969.375438888892</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45969.375438888892</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45969.375438888892</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45969.375438888892</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45969.375438888892</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45969.375438888892</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45969.375438888892</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45969.375438888892</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45969.375438888892</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45969.375438888892</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45969.375438888892</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45969.375438888892</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45969.375438888892</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45969.375438888892</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45969.375438888892</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45969.375438888892</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45969.375438888892</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45969.375438888892</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45969.375438888892</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45969.375438888892</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45969.375438888892</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45969.375438888892</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45969.375438888892</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45969.375438888892</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45969.375438888892</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45969.375438888892</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45969.375438888892</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45969.375438888892</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45969.375438888892</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45969.375438888892</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45969.375438888892</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45969.375438888892</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45969.375438888892</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45969.375438888892</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45969.375438888892</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45969.375438888892</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45969.375438888892</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45969.375438888892</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45969.375438888892</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45969.375438888892</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45969.375438888892</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45969.375438888892</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45969.375438888892</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45969.375438888892</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45969.375438888892</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45969.375438888892</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45969.375438888892</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45969.375438888892</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45969.375438888892</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45969.375438888892</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45969.375438888892</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45969.375438888892</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45969.375438888892</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45969.375438888892</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45969.375438888892</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45969.375438888892</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45969.375438888892</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45969.375438888892</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45969.375438888892</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45969.375438888892</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45969.375438888892</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45969.375438888892</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45969.375438888892</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45969.375438888892</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45969.375438888892</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45969.375438888892</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45969.375438888892</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45969.375438888892</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45969.375438888892</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45969.375438888892</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45969.375438888892</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45969.375438888892</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45969.375438888892</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45969.375438888892</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45969.375438888892</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45969.375438888892</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45969.375438888892</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45969.375438888892</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45969.375438888892</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45969.375438888892</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45969.375438888892</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45969.375438888892</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45969.375438888892</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45969.375438888892</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45969.375438888892</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45969.375438888892</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45969.375438888892</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45969.375438888892</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45969.375438888892</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45969.375438888892</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45969.375438888892</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45969.375438888892</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45969.375438888892</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45969.375438888892</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45969.375438888892</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45969.375438888892</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45969.375438888892</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45969.375438888892</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45969.375438888892</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45969.375438888892</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45969.375438888892</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45969.375438888892</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45969.375438888892</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45969.375438888892</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45969.375438888892</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45969.375438888892</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45969.375438888892</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45969.375438888892</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45969.375438888892</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45969.375438888892</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45969.375438888892</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45969.375438888892</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45969.375438888892</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45969.375438888892</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45969.375438888892</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45969.375438888892</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45969.375438888892</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45969.375438888892</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45969.375438888892</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45969.375438888892</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45969.375438888892</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45969.375438888892</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45969.375438888892</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45969.375438888892</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45969.375438888892</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45969.375438888892</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45969.375438888892</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45969.375438888892</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45969.375438888892</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45969.375438888892</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45969.375438888892</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45969.375438888892</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45969.375438888892</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45969.375438888892</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45969.375438888892</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45969.375438888892</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45969.375438888892</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45969.375438888892</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45969.375438888892</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45969.375438888892</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45969.375438888892</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45969.375438888892</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45969.375438888892</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45969.375438888892</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45969.375438888892</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45969.375438888892</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45969.375438888892</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45969.375438888892</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45969.375438888892</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45969.375438888892</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45969.375438888892</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45969.375438888892</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45969.375438888892</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45969.375438888892</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45969.375438888892</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45969.375438888892</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45969.375438888892</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45969.375438888892</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45969.375438888892</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45969.375438888892</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45969.375438888892</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45969.375438888892</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45969.375438888892</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45969.375438888892</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45969.375438888892</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45969.375438888892</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45969.375438888892</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45969.375438888892</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45969.375438888892</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45969.375438888892</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45969.375438888892</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45969.375438888892</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45969.375438888892</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45969.375438888892</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45969.375438888892</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45969.375438888892</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45969.375438888892</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45969.375438888892</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45969.375438888892</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45969.375438888892</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45969.375438888892</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45969.375438888892</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45969.375438888892</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45969.375438888892</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45969.375438888892</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45969.375438888892</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45969.375438888892</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45969.375438888892</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45969.375438888892</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45969.375438888892</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45969.375438888892</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45969.375438888892</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45969.375438888892</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45969.375438888892</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45969.375438888892</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45969.375438888892</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45969.375438888892</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45969.375438888892</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45969.375438888892</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45969.375438888892</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45969.375438888892</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45969.375438888892</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45969.375438888892</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45969.375438888892</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45969.375438888892</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45969.375438888892</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45969.375438888892</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45969.375438888892</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45969.375438888892</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45969.375438888892</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45969.375438888892</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45969.375438888892</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45969.375438888892</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45969.375438888892</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45969.375438888892</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45969.375438888892</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45969.375438888892</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45969.375438888892</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45969.375438888892</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45969.375438888892</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45969.375438888892</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45969.375438888892</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45969.375438888892</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45969.375438888892</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45969.375438888892</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45969.375438888892</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45969.375438888892</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45969.375438888892</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45969.375438888892</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45969.375438888892</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45969.375438888892</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45969.375438888892</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45969.375438888892</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45969.375438888892</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45969.375438888892</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45969.375438888892</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45969.375438888892</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45969.375438888892</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45969.375438888892</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45969.375438888892</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45969.375438888892</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45969.375438888892</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45969.375438888892</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45969.375438888892</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45969.375438888892</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45969.375438888892</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45969.375438888892</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45969.375438888892</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45969.375438888892</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45969.375438888892</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45969.375438888892</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45969.375438888892</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45969.375438888892</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45969.375438888892</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45969.375438888892</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45969.375438888892</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45969.375438888892</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45969.375438888892</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45969.375438888892</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45969.375438888892</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45969.375438888892</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45969.375438888892</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45969.375438888892</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45969.375438888892</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45969.375438888892</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45969.375438888892</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45969.375438888892</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45969.375438888892</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45969.375438888892</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45969.375438888892</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45969.375438888892</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45969.375438888892</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45969.375438888892</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45969.375438888892</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45969.375438888892</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45969.375438888892</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45969.375438888892</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45969.375438888892</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45969.375438888892</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45969.375438888892</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45969.375438888892</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45969.375438888892</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45969.375438888892</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45969.375438888892</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45969.375438888892</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45969.375438888892</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45969.375438888892</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45969.375438888892</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45969.375438888892</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45969.375438888892</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45969.375438888892</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45969.375438888892</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45969.375438888892</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45969.375438888892</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45969.375438888892</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45969.375438888892</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45969.375438888892</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45969.375438888892</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45969.375438888892</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45969.375438888892</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45969.375438888892</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45969.375438888892</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45969.375438888892</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45969.375438888892</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45969.375438888892</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45969.375438888892</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45969.375438888892</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45969.375438888892</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45969.375438888892</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45969.375438888892</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45969.375438888892</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45969.375438888892</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45969.375438888892</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45969.375438888892</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45969.375438888892</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45969.375438888892</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45969.375438888892</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45969.375438888892</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45969.375438888892</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45969.375438888892</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45969.375438888892</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45969.375438888892</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45969.375438888892</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45969.375438888892</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45969.375438888892</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45969.375438888892</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45969.375438888892</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45969.375438888892</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45969.375438888892</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45969.375438888892</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45969.375438888892</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45969.375438888892</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45969.375438888892</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45969.375438888892</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45969.375438888892</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45969.375438888892</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45969.375438888892</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45969.375438888892</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45969.375438888892</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45969.375438888892</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45969.375438888892</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45969.375438888892</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45969.375438888892</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45969.375438888892</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45969.375438888892</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45969.375438888892</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45969.375438888892</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45969.375438888892</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45969.375438888892</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45969.375438888892</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45969.375438888892</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45969.375438888892</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45969.375438888892</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45969.375438888892</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45969.375438888892</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45969.375438888892</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45969.375438888892</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45969.375438888892</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45969.375438888892</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45969.375438888892</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265.89472129629576</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5.8772222226252779E-2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3.6550000004353933E-2</v>
      </c>
      <c r="H4" s="111">
        <v>45969.333379629628</v>
      </c>
      <c r="I4" s="108" t="str">
        <f>IFERROR(VLOOKUP(D4,DB!A:F,6,0),"")</f>
        <v>SCECO</v>
      </c>
      <c r="J4" s="108" t="str">
        <f>IFERROR(VLOOKUP(D4,DB!A:G,7,0),"")</f>
        <v>No BB Shifted</v>
      </c>
      <c r="K4" s="113" t="s">
        <v>39117</v>
      </c>
      <c r="L4" s="110" t="str">
        <f>IFERROR(VLOOKUP(D4,DB!A:I,9,0),"")</f>
        <v>Latis</v>
      </c>
    </row>
    <row r="5" spans="1:16" ht="15" customHeight="1">
      <c r="A5" s="108"/>
      <c r="B5" s="108" t="str">
        <f>IFERROR(VLOOKUP(D5,DB!A:K,11,0),"")</f>
        <v/>
      </c>
      <c r="C5" s="109"/>
      <c r="D5" s="110"/>
      <c r="E5" s="95"/>
      <c r="F5" s="111"/>
      <c r="G5" s="112">
        <f t="shared" ca="1" si="0"/>
        <v>45969.375438888892</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45969.375438888892</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45969.375438888892</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45969.375438888892</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45969.375438888892</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45969.375438888892</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45969.375438888892</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45969.375438888892</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45969.375438888892</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45969.375438888892</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45969.375438888892</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45969.375438888892</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45969.375438888892</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45969.375438888892</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45969.375438888892</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45969.375438888892</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45969.375438888892</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45969.375438888892</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45969.375438888892</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45969.375438888892</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45969.375438888892</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45969.375438888892</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45969.375438888892</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45969.375438888892</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45969.375438888892</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45969.375438888892</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45969.375438888892</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45969.375438888892</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45969.375438888892</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45969.375438888892</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45969.375438888892</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45969.375438888892</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45969.375438888892</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45969.375438888892</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45969.375438888892</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45969.375438888892</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45969.375438888892</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45969.375438888892</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45969.375438888892</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45969.375438888892</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45969.375438888892</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45969.375438888892</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45969.375438888892</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45969.375438888892</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45969.375438888892</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45969.375438888892</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45969.375438888892</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45969.375438888892</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45969.375438888892</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45969.375438888892</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45969.375438888892</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45969.375438888892</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45969.375438888892</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45969.375438888892</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45969.375438888892</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45969.375438888892</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45969.375438888892</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45969.375438888892</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45969.375438888892</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45969.375438888892</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45969.375438888892</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45969.375438888892</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45969.375438888892</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45969.375438888892</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45969.375438888892</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45969.375438888892</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45969.375438888892</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45969.375438888892</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45969.375438888892</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45969.375438888892</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45969.375438888892</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45969.375438888892</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45969.375438888892</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45969.375438888892</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45969.375438888892</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45969.375438888892</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45969.375438888892</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45969.375438888892</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45969.375438888892</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45969.375438888892</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45969.375438888892</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45969.375438888892</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45969.375438888892</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45969.375438888892</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45969.375438888892</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45969.375438888892</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45969.375438888892</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45969.375438888892</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45969.375438888892</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45969.375438888892</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45969.375438888892</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45969.375438888892</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45969.375438888892</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45969.375438888892</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45969.375438888892</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45969.375438888892</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45969.375438888892</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45969.375438888892</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tabSelected="1"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39119</v>
      </c>
      <c r="B2" s="37" t="str">
        <f>IFERROR(VLOOKUP(D2,DB!A:K,11,0),"")</f>
        <v>R5</v>
      </c>
      <c r="C2" s="37">
        <v>3</v>
      </c>
      <c r="D2" s="107" t="s">
        <v>36011</v>
      </c>
      <c r="E2" s="37" t="s">
        <v>39021</v>
      </c>
      <c r="F2" s="38">
        <v>45891.832060185188</v>
      </c>
      <c r="G2" s="122">
        <f ca="1">IFERROR(NOW()-F2,"")</f>
        <v>77.543378703703638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22">
        <f t="shared" ref="G3" ca="1" si="0">IFERROR(NOW()-F3,"")</f>
        <v>43.186561574075313</v>
      </c>
      <c r="H3" s="38">
        <v>45926.158159722225</v>
      </c>
      <c r="I3" s="37" t="str">
        <f>IFERROR(VLOOKUP(D3,DB!A:F,6,0),"")</f>
        <v>SCECO</v>
      </c>
      <c r="J3" s="37" t="str">
        <f>IFERROR(VLOOKUP(D3,DB!A:G,7,0),"")</f>
        <v>Good</v>
      </c>
      <c r="K3" s="37" t="s">
        <v>39122</v>
      </c>
      <c r="L3" s="37" t="str">
        <f>IFERROR(VLOOKUP(D3,DB!A:I,9,0),"")</f>
        <v>Latis</v>
      </c>
      <c r="M3" s="106"/>
    </row>
    <row r="4" spans="1:13" ht="48" customHeight="1">
      <c r="A4" s="130" t="s">
        <v>39123</v>
      </c>
      <c r="B4" s="130" t="str">
        <f>IFERROR(VLOOKUP(D4,DB!A:K,11,0),"")</f>
        <v>R5</v>
      </c>
      <c r="C4" s="130">
        <v>1</v>
      </c>
      <c r="D4" s="130" t="s">
        <v>34758</v>
      </c>
      <c r="E4" s="130" t="s">
        <v>39102</v>
      </c>
      <c r="F4" s="131">
        <v>45948.661111111112</v>
      </c>
      <c r="G4" s="132">
        <f t="shared" ref="G4:G64" ca="1" si="1">IFERROR(NOW()-F4,"")</f>
        <v>20.714327777779545</v>
      </c>
      <c r="H4" s="131">
        <v>45948.661111111112</v>
      </c>
      <c r="I4" s="130" t="str">
        <f>IFERROR(VLOOKUP(D4,DB!A:F,6,0),"")</f>
        <v>SCECO</v>
      </c>
      <c r="J4" s="130" t="str">
        <f>IFERROR(VLOOKUP(D4,DB!A:G,7,0),"")</f>
        <v>Dead</v>
      </c>
      <c r="K4" s="130" t="s">
        <v>39124</v>
      </c>
      <c r="L4" s="130" t="str">
        <f>IFERROR(VLOOKUP(D4,DB!A:I,9,0),"")</f>
        <v>Latis</v>
      </c>
    </row>
    <row r="5" spans="1:13" ht="30.75">
      <c r="A5" s="130" t="s">
        <v>39125</v>
      </c>
      <c r="B5" s="130" t="str">
        <f>IFERROR(VLOOKUP(D5,DB!A:K,11,0),"")</f>
        <v>R5</v>
      </c>
      <c r="C5" s="130">
        <v>1</v>
      </c>
      <c r="D5" s="130" t="s">
        <v>32330</v>
      </c>
      <c r="E5" s="107" t="s">
        <v>39021</v>
      </c>
      <c r="F5" s="131">
        <v>45968.848599537036</v>
      </c>
      <c r="G5" s="132">
        <f t="shared" ca="1" si="1"/>
        <v>0.52683935185632436</v>
      </c>
      <c r="H5" s="131">
        <v>45968.827465277776</v>
      </c>
      <c r="I5" s="130" t="str">
        <f>IFERROR(VLOOKUP(D5,DB!A:F,6,0),"")</f>
        <v>SCECO</v>
      </c>
      <c r="J5" s="130" t="str">
        <f>IFERROR(VLOOKUP(D5,DB!A:G,7,0),"")</f>
        <v>Dead</v>
      </c>
      <c r="K5" s="130" t="s">
        <v>39126</v>
      </c>
      <c r="L5" s="130" t="str">
        <f>IFERROR(VLOOKUP(D5,DB!A:I,9,0),"")</f>
        <v>Latis</v>
      </c>
    </row>
    <row r="6" spans="1:13" ht="30">
      <c r="A6" s="130" t="s">
        <v>39127</v>
      </c>
      <c r="B6" s="130" t="str">
        <f>IFERROR(VLOOKUP(D6,DB!A:K,11,0),"")</f>
        <v>R5</v>
      </c>
      <c r="C6" s="130">
        <v>1</v>
      </c>
      <c r="D6" s="130" t="s">
        <v>31937</v>
      </c>
      <c r="E6" s="130" t="s">
        <v>39021</v>
      </c>
      <c r="F6" s="131">
        <v>45969.156712962962</v>
      </c>
      <c r="G6" s="132">
        <f t="shared" ca="1" si="1"/>
        <v>0.21872592592990259</v>
      </c>
      <c r="H6" s="131">
        <v>45968.953599537039</v>
      </c>
      <c r="I6" s="130" t="str">
        <f>IFERROR(VLOOKUP(D6,DB!A:F,6,0),"")</f>
        <v>SCECO</v>
      </c>
      <c r="J6" s="130" t="str">
        <f>IFERROR(VLOOKUP(D6,DB!A:G,7,0),"")</f>
        <v>Good</v>
      </c>
      <c r="K6" s="130" t="s">
        <v>39128</v>
      </c>
      <c r="L6" s="130" t="str">
        <f>IFERROR(VLOOKUP(D6,DB!A:I,9,0),"")</f>
        <v>Latis</v>
      </c>
    </row>
    <row r="7" spans="1:13">
      <c r="A7" s="130"/>
      <c r="B7" s="130" t="str">
        <f>IFERROR(VLOOKUP(D7,DB!A:K,11,0),"")</f>
        <v/>
      </c>
      <c r="C7" s="130"/>
      <c r="D7" s="130"/>
      <c r="E7" s="130"/>
      <c r="F7" s="131"/>
      <c r="G7" s="132">
        <f t="shared" ca="1" si="1"/>
        <v>45969.375438888892</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45969.375438888892</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45969.375438888892</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45969.375438888892</v>
      </c>
      <c r="H10" s="131"/>
      <c r="I10" s="130" t="str">
        <f>IFERROR(VLOOKUP(D10,DB!A:F,6,0),"")</f>
        <v/>
      </c>
      <c r="J10" s="130" t="str">
        <f>IFERROR(VLOOKUP(D10,DB!A:G,7,0),"")</f>
        <v/>
      </c>
      <c r="K10" s="130"/>
      <c r="L10" s="130" t="str">
        <f>IFERROR(VLOOKUP(D10,DB!A:I,9,0),"")</f>
        <v/>
      </c>
    </row>
    <row r="11" spans="1:13">
      <c r="A11" s="157"/>
      <c r="B11" s="130" t="str">
        <f>IFERROR(VLOOKUP(D11,DB!A:K,11,0),"")</f>
        <v/>
      </c>
      <c r="C11" s="130"/>
      <c r="D11" s="130"/>
      <c r="E11" s="130"/>
      <c r="F11" s="131"/>
      <c r="G11" s="132">
        <f t="shared" ca="1" si="1"/>
        <v>45969.375438888892</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45969.375438888892</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45969.375438888892</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45969.375438888892</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45969.375438888892</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45969.375438888892</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45969.375438888892</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45969.375438888892</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45969.375438888892</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45969.375438888892</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45969.375438888892</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45969.375438888892</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45969.375438888892</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45969.375438888892</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45969.375438888892</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45969.375438888892</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45969.375438888892</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45969.375438888892</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45969.375438888892</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45969.375438888892</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45969.375438888892</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45969.375438888892</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45969.375438888892</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45969.375438888892</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45969.375438888892</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45969.375438888892</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45969.375438888892</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45969.375438888892</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45969.375438888892</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45969.375438888892</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45969.375438888892</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45969.375438888892</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45969.375438888892</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45969.375438888892</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45969.375438888892</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45969.375438888892</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45969.375438888892</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45969.375438888892</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45969.375438888892</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45969.375438888892</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45969.375438888892</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45969.375438888892</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45969.375438888892</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45969.375438888892</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45969.375438888892</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45969.375438888892</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45969.375438888892</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45969.375438888892</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45969.375438888892</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45969.375438888892</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45969.375438888892</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45969.375438888892</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45969.375438888892</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45969.375438888892</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45969.375438888892</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45969.375438888892</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45969.375438888892</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45969.375438888892</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45969.375438888892</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45969.375438888892</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45969.375438888892</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45969.375438888892</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45969.375438888892</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45969.375438888892</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45969.375438888892</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45969.375438888892</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45969.375438888892</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45969.375438888892</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45969.375438888892</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45969.375438888892</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45969.375438888892</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45969.375438888892</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45969.375438888892</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45969.375438888892</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45969.375438888892</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45969.375438888892</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45969.375438888892</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45969.375438888892</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45969.375438888892</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45969.375438888892</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45969.375438888892</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45969.375438888892</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45969.375438888892</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45969.375438888892</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45969.375438888892</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45969.375438888892</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45969.375438888892</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45969.375438888892</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45969.375438888892</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45969.375438888892</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45969.375438888892</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45969.375438888892</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45969.375438888892</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45969.375438888892</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45969.375438888892</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45969.375438888892</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45969.375438888892</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45969.375438888892</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45969.375438888892</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45969.375438888892</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45969.375438888892</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45969.375438888892</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45969.375438888892</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45969.375438888892</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45969.375438888892</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45969.375438888892</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45969.375438888892</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45969.375438888892</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45969.375438888892</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45969.375438888892</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45969.375438888892</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45969.375438888892</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45969.375438888892</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45969.375438888892</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45969.375438888892</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45969.375438888892</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45969.375438888892</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45969.375438888892</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45969.375438888892</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45969.375438888892</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45969.375438888892</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45969.375438888892</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45969.375438888892</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45969.375438888892</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45969.375438888892</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45969.375438888892</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45969.375438888892</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45969.375438888892</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45969.375438888892</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45969.375438888892</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45969.375438888892</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45969.375438888892</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45969.375438888892</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45969.375438888892</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45969.375438888892</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45969.375438888892</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45969.375438888892</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45969.375438888892</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45969.375438888892</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45969.375438888892</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45969.375438888892</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45969.375438888892</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45969.375438888892</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45969.375438888892</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45969.375438888892</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45969.375438888892</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45969.375438888892</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45969.375438888892</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45969.375438888892</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45969.375438888892</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45969.375438888892</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45969.375438888892</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45969.375438888892</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45969.375438888892</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45969.375438888892</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45969.375438888892</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45969.375438888892</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45969.375438888892</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45969.375438888892</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45969.375438888892</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45969.375438888892</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45969.375438888892</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45969.375438888892</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45969.375438888892</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45969.375438888892</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45969.375438888892</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45969.375438888892</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45969.375438888892</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45969.375438888892</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45969.375438888892</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45969.375438888892</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45969.375438888892</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45969.375438888892</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45969.375438888892</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45969.375438888892</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45969.375438888892</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45969.375438888892</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45969.375438888892</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45969.375438888892</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45969.375438888892</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45969.375438888892</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45969.375438888892</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45969.375438888892</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45969.375438888892</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45969.375438888892</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45969.375438888892</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45969.375438888892</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45969.375438888892</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45969.375438888892</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45969.375438888892</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45969.375438888892</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45969.375438888892</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45969.375438888892</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45969.375438888892</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45969.375438888892</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45969.375438888892</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45969.375438888892</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45969.375438888892</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45969.375438888892</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45969.375438888892</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45969.375438888892</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45969.375438888892</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45969.375438888892</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45969.375438888892</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45969.375438888892</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45969.375438888892</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45969.375438888892</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45969.375438888892</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45969.375438888892</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45969.375438888892</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45969.375438888892</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45969.375438888892</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45969.375438888892</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45969.375438888892</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45969.375438888892</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45969.375438888892</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45969.375438888892</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45969.375438888892</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45969.375438888892</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45969.375438888892</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45969.375438888892</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45969.375438888892</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45969.375438888892</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45969.375438888892</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45969.375438888892</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45969.375438888892</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45969.375438888892</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45969.375438888892</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45969.375438888892</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45969.375438888892</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45969.375438888892</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45969.375438888892</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45969.375438888892</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45969.375438888892</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45969.375438888892</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45969.375438888892</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45969.375438888892</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45969.375438888892</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45969.375438888892</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45969.375438888892</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45969.375438888892</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45969.375438888892</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45969.375438888892</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45969.375438888892</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45969.375438888892</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45969.375438888892</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45969.375438888892</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45969.375438888892</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45969.375438888892</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45969.375438888892</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45969.375438888892</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45969.375438888892</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45969.375438888892</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45969.375438888892</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45969.375438888892</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45969.375438888892</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45969.375438888892</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45969.375438888892</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45969.375438888892</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45969.375438888892</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45969.375438888892</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45969.375438888892</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45969.375438888892</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45969.375438888892</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45969.375438888892</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39129</v>
      </c>
      <c r="B2" s="148" t="str">
        <f>IFERROR(VLOOKUP(D2,DB!A:K,11,0),"")</f>
        <v>R6</v>
      </c>
      <c r="C2" s="149">
        <v>4</v>
      </c>
      <c r="D2" s="151" t="s">
        <v>35009</v>
      </c>
      <c r="E2" s="130" t="s">
        <v>39021</v>
      </c>
      <c r="F2" s="150">
        <v>45969.365787037037</v>
      </c>
      <c r="G2" s="105">
        <f t="shared" ref="G2:G16" ca="1" si="0">IFERROR(NOW()-F2,"-")</f>
        <v>9.6518518548691645E-3</v>
      </c>
      <c r="H2" s="150">
        <v>45969.356898148151</v>
      </c>
      <c r="I2" s="148" t="str">
        <f>IFERROR(VLOOKUP(D2,DB!A:F,6,0),"")</f>
        <v>SCECO+STB</v>
      </c>
      <c r="J2" s="148" t="str">
        <f>IFERROR(VLOOKUP(D2,DB!A:G,7,0),"")</f>
        <v>Dead</v>
      </c>
      <c r="K2" s="152" t="s">
        <v>39130</v>
      </c>
      <c r="L2" s="153" t="str">
        <f>IFERROR(VLOOKUP(D2,DB!A:I,9,0),"")</f>
        <v>Latis</v>
      </c>
    </row>
    <row r="3" spans="1:16382" ht="31.5" customHeight="1">
      <c r="A3" s="147"/>
      <c r="B3" s="148" t="str">
        <f>IFERROR(VLOOKUP(D3,DB!A:K,11,0),"")</f>
        <v/>
      </c>
      <c r="C3" s="149"/>
      <c r="D3" s="148"/>
      <c r="E3" s="130"/>
      <c r="F3" s="150"/>
      <c r="G3" s="105">
        <f t="shared" ca="1" si="0"/>
        <v>45969.375438888892</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45969.375438888892</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45969.375438888892</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45969.375438888892</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45969.375438888892</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45969.375438888892</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45969.375438888892</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45969.375438888892</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45969.375438888892</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45969.375438888892</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45969.375438888892</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45969.375438888892</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45969.375438888892</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45969.375438888892</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45969.375438888892</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45969.375438888892</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45969.375438888892</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45969.375438888892</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45969.375438888892</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45969.375438888892</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45969.375438888892</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45969.375438888892</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45969.375438888892</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45969.375438888892</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45969.375438888892</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45969.375438888892</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45969.375438888892</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45969.375438888892</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45969.375438888892</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45969.375438888892</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45969.375438888892</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45969.375438888892</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45969.375438888892</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45969.375438888892</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45969.375438888892</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45969.375438888892</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45969.375438888892</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45969.375438888892</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45969.375438888892</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45969.375438888892</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45969.375438888892</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45969.375438888892</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45969.375438888892</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45969.375438888892</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45969.375438888892</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45969.375438888892</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45969.375438888892</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45969.375438888892</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45969.375438888892</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45969.375438888892</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45969.375438888892</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45969.375438888892</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45969.375438888892</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45969.375438888892</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45969.375438888892</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45969.375438888892</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45969.375438888892</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45969.375438888892</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45969.375438888892</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45969.375438888892</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45969.375438888892</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45969.375438888892</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45969.375438888892</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45969.375438888892</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45969.375438888892</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45969.375438888892</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45969.375438888892</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45969.375438888892</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45969.375438888892</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45969.375438888892</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45969.375438888892</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45969.375438888892</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45969.375438888892</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45969.375438888892</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45969.375438888892</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45969.375438888892</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45969.375438888892</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45969.375438888892</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45969.375438888892</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45969.375438888892</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45969.375438888892</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45969.375438888892</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45969.375438888892</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45969.375438888892</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45969.375438888892</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45969.375438888892</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45969.375438888892</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45969.375438888892</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45969.375438888892</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45969.375438888892</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45969.375438888892</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45969.375438888892</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45969.375438888892</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45969.375438888892</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45969.375438888892</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45969.375438888892</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45969.375438888892</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45969.375438888892</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45969.375438888892</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45969.375438888892</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45969.375438888892</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45969.375438888892</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45969.375438888892</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45969.375438888892</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45969.375438888892</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45969.375438888892</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45969.375438888892</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45969.375438888892</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45969.375438888892</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45969.375438888892</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45969.375438888892</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45969.375438888892</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45969.375438888892</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45969.375438888892</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45969.375438888892</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45969.375438888892</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45969.375438888892</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45969.375438888892</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45969.375438888892</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45969.375438888892</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45969.375438888892</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45969.375438888892</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45969.375438888892</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45969.375438888892</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45969.375438888892</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45969.375438888892</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45969.375438888892</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45969.375438888892</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45969.375438888892</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45969.375438888892</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45969.375438888892</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45969.375438888892</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45969.375438888892</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45969.375438888892</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45969.375438888892</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45969.375438888892</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45969.375438888892</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45969.375438888892</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45969.375438888892</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45969.375438888892</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45969.375438888892</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45969.375438888892</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45969.375438888892</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45969.375438888892</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45969.375438888892</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45969.375438888892</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45969.375438888892</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45969.375438888892</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45969.375438888892</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45969.375438888892</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45969.375438888892</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45969.375438888892</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45969.375438888892</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45969.375438888892</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45969.375438888892</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45969.375438888892</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45969.375438888892</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45969.375438888892</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45969.375438888892</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45969.375438888892</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45969.375438888892</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45969.375438888892</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45969.375438888892</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45969.375438888892</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45969.375438888892</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45969.375438888892</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45969.375438888892</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45969.375438888892</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45969.375438888892</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45969.375438888892</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45969.375438888892</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45969.375438888892</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45969.375438888892</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45969.375438888892</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45969.375438888892</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45969.375438888892</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45969.375438888892</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45969.375438888892</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45969.375438888892</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45969.375438888892</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45969.375438888892</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45969.375438888892</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45969.375438888892</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45969.375438888892</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45969.375438888892</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45969.375438888892</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45969.375438888892</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45969.375438888892</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45969.375438888892</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45969.375438888892</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45969.375438888892</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45969.375438888892</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45969.375438888892</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45969.375438888892</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45969.375438888892</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45969.375438888892</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