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512" documentId="120_S{2AC9BD13-BADA-5192-A53E-5A8FF88502F6}" xr6:coauthVersionLast="47" xr6:coauthVersionMax="47" xr10:uidLastSave="{B702DFB9-5AD4-4D32-B5E7-C5E4EBE15277}"/>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<sst xmlns="http://schemas.openxmlformats.org/spreadsheetml/2006/main" count="180289" uniqueCount="39129">
  <si>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</si>
  <si>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</si>
  <si>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</si>
  <si>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</si>
  <si>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</si>
  <si>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</si>
  <si>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</si>
  <si>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</si>
  <si>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</si>
  <si>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</si>
  <si>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</si>
  <si>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</si>
  <si>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</si>
  <si>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</si>
  <si>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</si>
  <si>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</si>
  <si>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</si>
  <si>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</si>
  <si>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</si>
  <si>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</si>
  <si>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</si>
  <si>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</si>
  <si>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</si>
  <si>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</si>
  <si>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</si>
  <si>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</si>
  <si>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</si>
  <si>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</si>
  <si>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</si>
  <si>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</si>
  <si>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</si>
  <si>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</si>
  <si>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</si>
  <si>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</si>
  <si>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</si>
  <si>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</si>
  <si>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</si>
  <si>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</si>
  <si>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</si>
  <si>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</si>
  <si>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</si>
  <si>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</si>
  <si>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</si>
  <si>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</si>
  <si>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</si>
  <si>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</si>
  <si>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</si>
  <si>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</si>
  <si>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</si>
  <si>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</si>
  <si>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</si>
  <si>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</si>
  <si>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</si>
  <si>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</si>
  <si>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</si>
  <si>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</si>
  <si>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</si>
  <si>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</si>
  <si>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</si>
  <si>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</si>
  <si>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</si>
  <si>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</si>
  <si>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</si>
  <si>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</si>
  <si>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</si>
  <si>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</si>
  <si>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</si>
  <si>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</si>
  <si>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</si>
  <si>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</si>
  <si>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</si>
  <si>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</si>
  <si>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</si>
  <si>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</si>
  <si>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</si>
  <si>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</si>
  <si>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</si>
  <si>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</si>
  <si>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</si>
  <si>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</si>
  <si>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</si>
  <si>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</si>
  <si>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</si>
  <si>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</si>
  <si>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</si>
  <si>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</si>
  <si>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</si>
  <si>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</si>
  <si>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</si>
  <si>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</si>
  <si>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</si>
  <si>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</si>
  <si>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</si>
  <si>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</si>
  <si>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</si>
  <si>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</si>
  <si>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</si>
  <si>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</si>
  <si>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</si>
  <si>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</si>
  <si>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</si>
  <si>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</si>
  <si>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</si>
  <si>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</si>
  <si>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</si>
  <si>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</si>
  <si>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</si>
  <si>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</si>
  <si>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</si>
  <si>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</si>
  <si>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</si>
  <si>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</si>
  <si>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</si>
  <si>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</si>
  <si>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</si>
  <si>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</si>
  <si>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</si>
  <si>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</si>
  <si>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</si>
  <si>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</si>
  <si>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</si>
  <si>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</si>
  <si>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</si>
  <si>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</si>
  <si>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</si>
  <si>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</si>
  <si>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</si>
  <si>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</si>
  <si>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</si>
  <si>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</si>
  <si>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</si>
  <si>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</si>
  <si>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</si>
  <si>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</si>
  <si>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</si>
  <si>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</si>
  <si>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</si>
  <si>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</si>
  <si>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</si>
  <si>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</si>
  <si>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</si>
  <si>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</si>
  <si>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</si>
  <si>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</si>
  <si>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</si>
  <si>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</si>
  <si>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</si>
  <si>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</si>
  <si>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</si>
  <si>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</si>
  <si>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</si>
  <si>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</si>
  <si>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</si>
  <si>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</si>
  <si>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</si>
  <si>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</si>
  <si>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</si>
  <si>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</si>
  <si>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</si>
  <si>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</si>
  <si>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</si>
  <si>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</si>
  <si>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</si>
  <si>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</si>
  <si>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</si>
  <si>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</si>
  <si>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</si>
  <si>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</si>
  <si>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</si>
  <si>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</si>
  <si>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</si>
  <si>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</si>
  <si>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</si>
  <si>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</si>
  <si>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</si>
  <si>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</si>
  <si>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</si>
  <si>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</si>
  <si>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</si>
  <si>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</si>
  <si>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</si>
  <si>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</si>
  <si>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</si>
  <si>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</si>
  <si>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</si>
  <si>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</si>
  <si>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</si>
  <si>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</si>
  <si>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</si>
  <si>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</si>
  <si>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</si>
  <si>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</si>
  <si>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</si>
  <si>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</si>
  <si>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</si>
  <si>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</si>
  <si>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</si>
  <si>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</si>
  <si>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</si>
  <si>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</si>
  <si>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</si>
  <si>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</si>
  <si>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</si>
  <si>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</si>
  <si>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</si>
  <si>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</si>
  <si>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</si>
  <si>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</si>
  <si>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</si>
  <si>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</si>
  <si>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</si>
  <si>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</si>
  <si>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</si>
  <si>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</si>
  <si>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</si>
  <si>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</si>
  <si>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</si>
  <si>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</si>
  <si>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</si>
  <si>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</si>
  <si>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</si>
  <si>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</si>
  <si>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</si>
  <si>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</si>
  <si>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</si>
  <si>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</si>
  <si>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</si>
  <si>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</si>
  <si>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</si>
  <si>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</si>
  <si>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</si>
  <si>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</si>
  <si>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</si>
  <si>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</si>
  <si>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</si>
  <si>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</si>
  <si>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</si>
  <si>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</si>
  <si>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</si>
  <si>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</si>
  <si>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</si>
  <si>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</si>
  <si>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</si>
  <si>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</si>
  <si>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</si>
  <si>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</si>
  <si>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</si>
  <si>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</si>
  <si>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</si>
  <si>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</si>
  <si>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</si>
  <si>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</si>
  <si>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</si>
  <si>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</si>
  <si>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</si>
  <si>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</si>
  <si>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</si>
  <si>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</si>
  <si>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</si>
  <si>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</si>
  <si>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</si>
  <si>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</si>
  <si>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</si>
  <si>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</si>
  <si>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</si>
  <si>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</si>
  <si>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</si>
  <si>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</si>
  <si>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</si>
  <si>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</si>
  <si>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</si>
  <si>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</si>
  <si>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</si>
  <si>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</si>
  <si>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</si>
  <si>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</si>
  <si>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</si>
  <si>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</si>
  <si>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</si>
  <si>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</si>
  <si>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</si>
  <si>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</si>
  <si>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</si>
  <si>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</si>
  <si>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</si>
  <si>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</si>
  <si>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</si>
  <si>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</si>
  <si>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</si>
  <si>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</si>
  <si>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</si>
  <si>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</si>
  <si>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</si>
  <si>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</si>
  <si>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</si>
  <si>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</si>
  <si>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</si>
  <si>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</si>
  <si>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</si>
  <si>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</si>
  <si>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</si>
  <si>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</si>
  <si>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</si>
  <si>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</si>
  <si>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</si>
  <si>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</si>
  <si>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</si>
  <si>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</si>
  <si>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</si>
  <si>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</si>
  <si>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</si>
  <si>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</si>
  <si>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</si>
  <si>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</si>
  <si>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</si>
  <si>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</si>
  <si>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</si>
  <si>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</si>
  <si>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</si>
  <si>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</si>
  <si>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</si>
  <si>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</si>
  <si>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</si>
  <si>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</si>
  <si>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</si>
  <si>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</si>
  <si>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</si>
  <si>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</si>
  <si>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</si>
  <si>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</si>
  <si>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</si>
  <si>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</si>
  <si>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</si>
  <si>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</si>
  <si>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</si>
  <si>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</si>
  <si>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</si>
  <si>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</si>
  <si>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</si>
  <si>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</si>
  <si>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</si>
  <si>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</si>
  <si>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</si>
  <si>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</si>
  <si>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</si>
  <si>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</si>
  <si>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</si>
  <si>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</si>
  <si>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</si>
  <si>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</si>
  <si>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</si>
  <si>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</si>
  <si>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</si>
  <si>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</si>
  <si>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</si>
  <si>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</si>
  <si>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</si>
  <si>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</si>
  <si>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</si>
  <si>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</si>
  <si>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</si>
  <si>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</si>
  <si>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</si>
  <si>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</si>
  <si>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</si>
  <si>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</si>
  <si>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</si>
  <si>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</si>
  <si>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</si>
  <si>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</si>
  <si>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</si>
  <si>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</si>
  <si>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</si>
  <si>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</si>
  <si>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</si>
  <si>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</si>
  <si>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</si>
  <si>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</si>
  <si>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</si>
  <si>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</si>
  <si>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</si>
  <si>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</si>
  <si>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</si>
  <si>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</si>
  <si>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</si>
  <si>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</si>
  <si>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</si>
  <si>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</si>
  <si>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</si>
  <si>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</si>
  <si>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</si>
  <si>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</si>
  <si>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</si>
  <si>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</si>
  <si>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</si>
  <si>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</si>
  <si>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</si>
  <si>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</si>
  <si>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</si>
  <si>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</si>
  <si>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</si>
  <si>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</si>
  <si>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</si>
  <si>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</si>
  <si>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</si>
  <si>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</si>
  <si>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</si>
  <si>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</si>
  <si>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</si>
  <si>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</si>
  <si>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</si>
  <si>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</si>
  <si>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</si>
  <si>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</si>
  <si>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</si>
  <si>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</si>
  <si>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</si>
  <si>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</si>
  <si>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</si>
  <si>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</si>
  <si>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</si>
  <si>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</si>
  <si>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</si>
  <si>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</si>
  <si>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</si>
  <si>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</si>
  <si>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</si>
  <si>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</si>
  <si>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</si>
  <si>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</si>
  <si>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</si>
  <si>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</si>
  <si>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</si>
  <si>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</si>
  <si>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</si>
  <si>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</si>
  <si>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</si>
  <si>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</si>
  <si>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</si>
  <si>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</si>
  <si>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</si>
  <si>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</si>
  <si>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</si>
  <si>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</si>
  <si>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</si>
  <si>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</si>
  <si>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</si>
  <si>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</si>
  <si>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</si>
  <si>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</si>
  <si>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</si>
  <si>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</si>
  <si>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</si>
  <si>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</si>
  <si>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</si>
  <si>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</si>
  <si>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</si>
  <si>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</si>
  <si>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</si>
  <si>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</si>
  <si>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</si>
  <si>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</si>
  <si>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</si>
  <si>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</si>
  <si>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</si>
  <si>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</si>
  <si>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</si>
  <si>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</si>
  <si>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</si>
  <si>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</si>
  <si>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</si>
  <si>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</si>
  <si>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</si>
  <si>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</si>
  <si>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</si>
  <si>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</si>
  <si>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</si>
  <si>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</si>
  <si>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</si>
  <si>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</si>
  <si>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</si>
  <si>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</si>
  <si>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</si>
  <si>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</si>
  <si>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</si>
  <si>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</si>
  <si>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</si>
  <si>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</si>
  <si>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</si>
  <si>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</si>
  <si>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</si>
  <si>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</si>
  <si>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</si>
  <si>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</si>
  <si>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</si>
  <si>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</si>
  <si>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</si>
  <si>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</si>
  <si>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</si>
  <si>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</si>
  <si>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</si>
  <si>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</si>
  <si>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</si>
  <si>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</si>
  <si>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</si>
  <si>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</si>
  <si>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</si>
  <si>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</si>
  <si>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</si>
  <si>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</si>
  <si>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</si>
  <si>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</si>
  <si>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</si>
  <si>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</si>
  <si>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</si>
  <si>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</si>
  <si>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</si>
  <si>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</si>
  <si>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</si>
  <si>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</si>
  <si>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</si>
  <si>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</si>
  <si>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</si>
  <si>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</si>
  <si>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</si>
  <si>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</si>
  <si>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</si>
  <si>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</si>
  <si>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</si>
  <si>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</si>
  <si>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</si>
  <si>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</si>
  <si>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</si>
  <si>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</si>
  <si>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</si>
  <si>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</si>
  <si>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</si>
  <si>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</si>
  <si>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</si>
  <si>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</si>
  <si>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</si>
  <si>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</si>
  <si>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</si>
  <si>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</si>
  <si>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</si>
  <si>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</si>
  <si>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</si>
  <si>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</si>
  <si>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</si>
  <si>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</si>
  <si>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</si>
  <si>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</si>
  <si>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</si>
  <si>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</si>
  <si>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</si>
  <si>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</si>
  <si>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</si>
  <si>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</si>
  <si>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</si>
  <si>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</si>
  <si>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</si>
  <si>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</si>
  <si>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</si>
  <si>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</si>
  <si>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</si>
  <si>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</si>
  <si>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</si>
  <si>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</si>
  <si>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</si>
  <si>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</si>
  <si>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</si>
  <si>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</si>
  <si>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</si>
  <si>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</si>
  <si>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</si>
  <si>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</si>
  <si>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</si>
  <si>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</si>
  <si>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</si>
  <si>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</si>
  <si>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</si>
  <si>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</si>
  <si>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</si>
  <si>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</si>
  <si>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</si>
  <si>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</si>
  <si>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</si>
  <si>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</si>
  <si>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</si>
  <si>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</si>
  <si>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</si>
  <si>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</si>
  <si>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</si>
  <si>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</si>
  <si>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</si>
  <si>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</si>
  <si>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</si>
  <si>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</si>
  <si>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</si>
  <si>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</si>
  <si>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</si>
  <si>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</si>
  <si>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</si>
  <si>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</si>
  <si>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</si>
  <si>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</si>
  <si>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</si>
  <si>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</si>
  <si>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</si>
  <si>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</si>
  <si>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</si>
  <si>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</si>
  <si>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</si>
  <si>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</si>
  <si>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</si>
  <si>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</si>
  <si>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</si>
  <si>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</si>
  <si>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</si>
  <si>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</si>
  <si>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</si>
  <si>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</si>
  <si>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</si>
  <si>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</si>
  <si>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</si>
  <si>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</si>
  <si>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</si>
  <si>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</si>
  <si>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</si>
  <si>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</si>
  <si>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</si>
  <si>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</si>
  <si>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</si>
  <si>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</si>
  <si>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</si>
  <si>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</si>
  <si>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</si>
  <si>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</si>
  <si>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</si>
  <si>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</si>
  <si>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</si>
  <si>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</si>
  <si>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</si>
  <si>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</si>
  <si>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</si>
  <si>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</si>
  <si>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</si>
  <si>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</si>
  <si>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</si>
  <si>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</si>
  <si>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</si>
  <si>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</si>
  <si>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</si>
  <si>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</si>
  <si>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</si>
  <si>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</si>
  <si>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</si>
  <si>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</si>
  <si>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</si>
  <si>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</si>
  <si>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</si>
  <si>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</si>
  <si>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</si>
  <si>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</si>
  <si>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</si>
  <si>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</si>
  <si>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</si>
  <si>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</si>
  <si>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</si>
  <si>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</si>
  <si>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</si>
  <si>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</si>
  <si>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</si>
  <si>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</si>
  <si>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</si>
  <si>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</si>
  <si>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</si>
  <si>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</si>
  <si>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</si>
  <si>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</si>
  <si>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</si>
  <si>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</si>
  <si>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</si>
  <si>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</si>
  <si>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</si>
  <si>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</si>
  <si>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</si>
  <si>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</si>
  <si>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</si>
  <si>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</si>
  <si>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</si>
  <si>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</si>
  <si>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</si>
  <si>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</si>
  <si>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</si>
  <si>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</si>
  <si>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</si>
  <si>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</si>
  <si>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</si>
  <si>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</si>
  <si>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</si>
  <si>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</si>
  <si>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</si>
  <si>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</si>
  <si>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</si>
  <si>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</si>
  <si>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</si>
  <si>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</si>
  <si>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</si>
  <si>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</si>
  <si>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</si>
  <si>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</si>
  <si>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</si>
  <si>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</si>
  <si>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</si>
  <si>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</si>
  <si>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</si>
  <si>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</si>
  <si>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</si>
  <si>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</si>
  <si>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</si>
  <si>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</si>
  <si>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</si>
  <si>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</si>
  <si>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</si>
  <si>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</si>
  <si>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</si>
  <si>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</si>
  <si>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</si>
  <si>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</si>
  <si>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</si>
  <si>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</si>
  <si>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</si>
  <si>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</si>
  <si>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</si>
  <si>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</si>
  <si>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</si>
  <si>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</si>
  <si>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</si>
  <si>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</si>
  <si>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</si>
  <si>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</si>
  <si>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</si>
  <si>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</si>
  <si>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</si>
  <si>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</si>
  <si>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</si>
  <si>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</si>
  <si>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</si>
  <si>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</si>
  <si>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</si>
  <si>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</si>
  <si>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</si>
  <si>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</si>
  <si>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</si>
  <si>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</si>
  <si>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</si>
  <si>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</si>
  <si>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</si>
  <si>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</si>
  <si>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</si>
  <si>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</si>
  <si>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</si>
  <si>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</si>
  <si>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</si>
  <si>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</si>
  <si>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</si>
  <si>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</si>
  <si>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</si>
  <si>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</si>
  <si>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</si>
  <si>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</si>
  <si>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</si>
  <si>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</si>
  <si>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</si>
  <si>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</si>
  <si>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</si>
  <si>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</si>
  <si>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</si>
  <si>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</si>
  <si>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</si>
  <si>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</si>
  <si>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</si>
  <si>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</si>
  <si>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</si>
  <si>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</si>
  <si>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</si>
  <si>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</si>
  <si>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</si>
  <si>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</si>
  <si>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</si>
  <si>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</si>
  <si>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</si>
  <si>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</si>
  <si>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</si>
  <si>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</si>
  <si>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</si>
  <si>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</si>
  <si>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</si>
  <si>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</si>
  <si>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</si>
  <si>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</si>
  <si>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</si>
  <si>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</si>
  <si>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</si>
  <si>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</si>
  <si>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</si>
  <si>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</si>
  <si>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</si>
  <si>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</si>
  <si>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</si>
  <si>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</si>
  <si>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</si>
  <si>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</si>
  <si>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</si>
  <si>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</si>
  <si>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</si>
  <si>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</si>
  <si>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</si>
  <si>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</si>
  <si>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</si>
  <si>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</si>
  <si>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</si>
  <si>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</si>
  <si>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</si>
  <si>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</si>
  <si>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</si>
  <si>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</si>
  <si>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</si>
  <si>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</si>
  <si>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</si>
  <si>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</si>
  <si>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</si>
  <si>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</si>
  <si>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</si>
  <si>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</si>
  <si>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</si>
  <si>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</si>
  <si>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</si>
  <si>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</si>
  <si>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</si>
  <si>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</si>
  <si>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</si>
  <si>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</si>
  <si>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</si>
  <si>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</si>
  <si>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</si>
  <si>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</si>
  <si>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</si>
  <si>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</si>
  <si>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</si>
  <si>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</si>
  <si>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</si>
  <si>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</si>
  <si>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</si>
  <si>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</si>
  <si>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</si>
  <si>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</si>
  <si>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</si>
  <si>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</si>
  <si>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</si>
  <si>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</si>
  <si>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</si>
  <si>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</si>
  <si>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</si>
  <si>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</si>
  <si>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</si>
  <si>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</si>
  <si>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</si>
  <si>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</si>
  <si>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</si>
  <si>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</si>
  <si>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</si>
  <si>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</si>
  <si>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</si>
  <si>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</si>
  <si>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</si>
  <si>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</si>
  <si>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</si>
  <si>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</si>
  <si>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</si>
  <si>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</si>
  <si>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</si>
  <si>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</si>
  <si>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</si>
  <si>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</si>
  <si>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</si>
  <si>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</si>
  <si>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</si>
  <si>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</si>
  <si>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</si>
  <si>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</si>
  <si>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</si>
  <si>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</si>
  <si>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</si>
  <si>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</si>
  <si>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</si>
  <si>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</si>
  <si>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</si>
  <si>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</si>
  <si>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</si>
  <si>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</si>
  <si>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</si>
  <si>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</si>
  <si>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</si>
  <si>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</si>
  <si>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</si>
  <si>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</si>
  <si>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</si>
  <si>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</si>
  <si>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</si>
  <si>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</si>
  <si>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</si>
  <si>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</si>
  <si>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</si>
  <si>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</si>
  <si>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</si>
  <si>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</si>
  <si>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</si>
  <si>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</si>
  <si>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</si>
  <si>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</si>
  <si>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</si>
  <si>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</si>
  <si>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</si>
  <si>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</si>
  <si>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</si>
  <si>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</si>
  <si>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</si>
  <si>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</si>
  <si>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</si>
  <si>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</si>
  <si>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</si>
  <si>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</si>
  <si>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</si>
  <si>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</si>
  <si>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</si>
  <si>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</si>
  <si>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</si>
  <si>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</si>
  <si>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</si>
  <si>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</si>
  <si>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</si>
  <si>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</si>
  <si>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</si>
  <si>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</si>
  <si>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</si>
  <si>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</si>
  <si>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</si>
  <si>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</si>
  <si>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</si>
  <si>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</si>
  <si>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</si>
  <si>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</si>
  <si>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</si>
  <si>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</si>
  <si>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</si>
  <si>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</si>
  <si>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</si>
  <si>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</si>
  <si>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</si>
  <si>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</si>
  <si>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</si>
  <si>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</si>
  <si>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</si>
  <si>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</si>
  <si>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</si>
  <si>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</si>
  <si>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</si>
  <si>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</si>
  <si>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</si>
  <si>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</si>
  <si>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</si>
  <si>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</si>
  <si>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</si>
  <si>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</si>
  <si>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</si>
  <si>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</si>
  <si>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</si>
  <si>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</si>
  <si>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</si>
  <si>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</si>
  <si>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</si>
  <si>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</si>
  <si>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</si>
  <si>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</si>
  <si>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</si>
  <si>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</si>
  <si>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</si>
  <si>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</si>
  <si>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</si>
  <si>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</si>
  <si>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</si>
  <si>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</si>
  <si>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</si>
  <si>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</si>
  <si>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</si>
  <si>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</si>
  <si>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</si>
  <si>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</si>
  <si>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</si>
  <si>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</si>
  <si>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</si>
  <si>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</si>
  <si>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</si>
  <si>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</si>
  <si>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</si>
  <si>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</si>
  <si>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</si>
  <si>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</si>
  <si>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</si>
  <si>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</si>
  <si>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</si>
  <si>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</si>
  <si>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</si>
  <si>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</si>
  <si>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</si>
  <si>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</si>
  <si>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</si>
  <si>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</si>
  <si>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</si>
  <si>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</si>
  <si>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</si>
  <si>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</si>
  <si>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</si>
  <si>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</si>
  <si>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</si>
  <si>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</si>
  <si>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</si>
  <si>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</si>
  <si>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</si>
  <si>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</si>
  <si>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</si>
  <si>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</si>
  <si>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</si>
  <si>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</si>
  <si>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</si>
  <si>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</si>
  <si>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</si>
  <si>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</si>
  <si>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</si>
  <si>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</si>
  <si>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</si>
  <si>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</si>
  <si>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</si>
  <si>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</si>
  <si>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</si>
  <si>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</si>
  <si>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</si>
  <si>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</si>
  <si>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</si>
  <si>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</si>
  <si>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</si>
  <si>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</si>
  <si>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</si>
  <si>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</si>
  <si>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</si>
  <si>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</si>
  <si>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</si>
  <si>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</si>
  <si>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</si>
  <si>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</si>
  <si>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</si>
  <si>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</si>
  <si>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</si>
  <si>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</si>
  <si>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</si>
  <si>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</si>
  <si>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</si>
  <si>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</si>
  <si>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</si>
  <si>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</si>
  <si>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</si>
  <si>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</si>
  <si>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</si>
  <si>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</si>
  <si>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</si>
  <si>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</si>
  <si>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</si>
  <si>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</si>
  <si>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</si>
  <si>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</si>
  <si>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</si>
  <si>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</si>
  <si>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</si>
  <si>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</si>
  <si>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</si>
  <si>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</si>
  <si>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</si>
  <si>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</si>
  <si>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</si>
  <si>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</si>
  <si>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</si>
  <si>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</si>
  <si>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</si>
  <si>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</si>
  <si>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</si>
  <si>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</si>
  <si>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</si>
  <si>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</si>
  <si>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</si>
  <si>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</si>
  <si>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</si>
  <si>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</si>
  <si>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</si>
  <si>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</si>
  <si>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</si>
  <si>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</si>
  <si>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</si>
  <si>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</si>
  <si>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</si>
  <si>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</si>
  <si>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</si>
  <si>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</si>
  <si>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</si>
  <si>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</si>
  <si>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</si>
  <si>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</si>
  <si>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</si>
  <si>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</si>
  <si>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</si>
  <si>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</si>
  <si>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</si>
  <si>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</si>
  <si>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</si>
  <si>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</si>
  <si>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</si>
  <si>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</si>
  <si>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</si>
  <si>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</si>
  <si>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</si>
  <si>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</si>
  <si>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</si>
  <si>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</si>
  <si>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</si>
  <si>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</si>
  <si>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</si>
  <si>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</si>
  <si>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</si>
  <si>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</si>
  <si>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</si>
  <si>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</si>
  <si>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</si>
  <si>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</si>
  <si>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</si>
  <si>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</si>
  <si>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</si>
  <si>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</si>
  <si>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</si>
  <si>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</si>
  <si>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</si>
  <si>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</si>
  <si>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</si>
  <si>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</si>
  <si>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</si>
  <si>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</si>
  <si>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</si>
  <si>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</si>
  <si>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</si>
  <si>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</si>
  <si>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</si>
  <si>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</si>
  <si>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</si>
  <si>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</si>
  <si>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</si>
  <si>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</si>
  <si>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</si>
  <si>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</si>
  <si>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</si>
  <si>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</si>
  <si>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</si>
  <si>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</si>
  <si>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</si>
  <si>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</si>
  <si>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</si>
  <si>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</si>
  <si>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</si>
  <si>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</si>
  <si>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</si>
  <si>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</si>
  <si>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</si>
  <si>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</si>
  <si>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</si>
  <si>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</si>
  <si>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</si>
  <si>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</si>
  <si>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</si>
  <si>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</si>
  <si>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</si>
  <si>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</si>
  <si>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</si>
  <si>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</si>
  <si>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</si>
  <si>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</si>
  <si>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</si>
  <si>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</si>
  <si>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</si>
  <si>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</si>
  <si>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</si>
  <si>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</si>
  <si>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</si>
  <si>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</si>
  <si>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</si>
  <si>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</si>
  <si>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</si>
  <si>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</si>
  <si>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</si>
  <si>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</si>
  <si>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</si>
  <si>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</si>
  <si>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</si>
  <si>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</si>
  <si>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</si>
  <si>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</si>
  <si>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</si>
  <si>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</si>
  <si>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</si>
  <si>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</si>
  <si>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</si>
  <si>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</si>
  <si>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</si>
  <si>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</si>
  <si>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</si>
  <si>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</si>
  <si>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</si>
  <si>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</si>
  <si>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</si>
  <si>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</si>
  <si>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</si>
  <si>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</si>
  <si>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</si>
  <si>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</si>
  <si>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</si>
  <si>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</si>
  <si>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</si>
  <si>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</si>
  <si>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</si>
  <si>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</si>
  <si>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</si>
  <si>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</si>
  <si>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</si>
  <si>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</si>
  <si>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</si>
  <si>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</si>
  <si>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</si>
  <si>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</si>
  <si>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</si>
  <si>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</si>
  <si>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</si>
  <si>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</si>
  <si>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</si>
  <si>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</si>
  <si>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</si>
  <si>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</si>
  <si>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</si>
  <si>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</si>
  <si>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</si>
  <si>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</si>
  <si>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</si>
  <si>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</si>
  <si>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</si>
  <si>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</si>
  <si>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</si>
  <si>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</si>
  <si>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</si>
  <si>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</si>
  <si>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</si>
  <si>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</si>
  <si>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</si>
  <si>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</si>
  <si>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</si>
  <si>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</si>
  <si>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</si>
  <si>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</si>
  <si>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</si>
  <si>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</si>
  <si>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</si>
  <si>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</si>
  <si>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</si>
  <si>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</si>
  <si>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</si>
  <si>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</si>
  <si>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</si>
  <si>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</si>
  <si>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</si>
  <si>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</si>
  <si>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</si>
  <si>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</si>
  <si>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</si>
  <si>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</si>
  <si>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</si>
  <si>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</si>
  <si>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</si>
  <si>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</si>
  <si>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</si>
  <si>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</si>
  <si>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</si>
  <si>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</si>
  <si>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</si>
  <si>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</si>
  <si>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</si>
  <si>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</si>
  <si>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</si>
  <si>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</si>
  <si>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</si>
  <si>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</si>
  <si>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</si>
  <si>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</si>
  <si>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</si>
  <si>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</si>
  <si>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</si>
  <si>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</si>
  <si>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</si>
  <si>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</si>
  <si>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</si>
  <si>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</si>
  <si>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</si>
  <si>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</si>
  <si>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</si>
  <si>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</si>
  <si>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</si>
  <si>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</si>
  <si>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</si>
  <si>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</si>
  <si>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</si>
  <si>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</si>
  <si>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</si>
  <si>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</si>
  <si>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</si>
  <si>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</si>
  <si>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</si>
  <si>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</si>
  <si>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</si>
  <si>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</si>
  <si>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</si>
  <si>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</si>
  <si>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</si>
  <si>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</si>
  <si>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</si>
  <si>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</si>
  <si>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</si>
  <si>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</si>
  <si>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</si>
  <si>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</si>
  <si>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</si>
  <si>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</si>
  <si>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</si>
  <si>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</si>
  <si>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</si>
  <si>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</si>
  <si>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</si>
  <si>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</si>
  <si>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</si>
  <si>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</si>
  <si>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</si>
  <si>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</si>
  <si>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</si>
  <si>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</si>
  <si>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</si>
  <si>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</si>
  <si>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</si>
  <si>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</si>
  <si>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</si>
  <si>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</si>
  <si>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</si>
  <si>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</si>
  <si>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</si>
  <si>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</si>
  <si>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</si>
  <si>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</si>
  <si>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</si>
  <si>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</si>
  <si>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</si>
  <si>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</si>
  <si>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</si>
  <si>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</si>
  <si>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</si>
  <si>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</si>
  <si>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</si>
  <si>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</si>
  <si>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</si>
  <si>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</si>
  <si>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</si>
  <si>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</si>
  <si>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</si>
  <si>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</si>
  <si>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</si>
  <si>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</si>
  <si>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</si>
  <si>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</si>
  <si>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</si>
  <si>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</si>
  <si>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</si>
  <si>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</si>
  <si>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</si>
  <si>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</si>
  <si>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</si>
  <si>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</si>
  <si>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</si>
  <si>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</si>
  <si>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</si>
  <si>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</si>
  <si>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</si>
  <si>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</si>
  <si>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</si>
  <si>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</si>
  <si>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</si>
  <si>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</si>
  <si>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</si>
  <si>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</si>
  <si>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</si>
  <si>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</si>
  <si>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</si>
  <si>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</si>
  <si>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</si>
  <si>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</si>
  <si>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</si>
  <si>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</si>
  <si>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</si>
  <si>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</si>
  <si>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</si>
  <si>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</si>
  <si>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</si>
  <si>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</si>
  <si>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</si>
  <si>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</si>
  <si>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</si>
  <si>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</si>
  <si>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</si>
  <si>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</si>
  <si>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</si>
  <si>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</si>
  <si>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</si>
  <si>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</si>
  <si>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</si>
  <si>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</si>
  <si>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</si>
  <si>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</si>
  <si>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</si>
  <si>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</si>
  <si>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</si>
  <si>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</si>
  <si>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</si>
  <si>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</si>
  <si>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</si>
  <si>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</si>
  <si>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</si>
  <si>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</si>
  <si>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</si>
  <si>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</si>
  <si>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</si>
  <si>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</si>
  <si>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</si>
  <si>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</si>
  <si>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</si>
  <si>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</si>
  <si>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</si>
  <si>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</si>
  <si>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</si>
  <si>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</si>
  <si>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</si>
  <si>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</si>
  <si>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</si>
  <si>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</si>
  <si>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</si>
  <si>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</si>
  <si>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</si>
  <si>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</si>
  <si>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</si>
  <si>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</si>
  <si>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</si>
  <si>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</si>
  <si>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</si>
  <si>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</si>
  <si>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</si>
  <si>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</si>
  <si>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</si>
  <si>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</si>
  <si>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</si>
  <si>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</si>
  <si>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</si>
  <si>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</si>
  <si>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</si>
  <si>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</si>
  <si>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</si>
  <si>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</si>
  <si>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</si>
  <si>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</si>
  <si>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</si>
  <si>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</si>
  <si>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</si>
  <si>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</si>
  <si>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</si>
  <si>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</si>
  <si>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</si>
  <si>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</si>
  <si>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</si>
  <si>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</si>
  <si>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</si>
  <si>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</si>
  <si>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</si>
  <si>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</si>
  <si>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</si>
  <si>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</si>
  <si>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</si>
  <si>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</si>
  <si>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</si>
  <si>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</si>
  <si>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</si>
  <si>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</si>
  <si>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</si>
  <si>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</si>
  <si>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</si>
  <si>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</si>
  <si>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</si>
  <si>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</si>
  <si>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</si>
  <si>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</si>
  <si>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</si>
  <si>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</si>
  <si>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</si>
  <si>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</si>
  <si>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</si>
  <si>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</si>
  <si>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</si>
  <si>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</si>
  <si>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</si>
  <si>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</si>
  <si>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</si>
  <si>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</si>
  <si>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</si>
  <si>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</si>
  <si>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</si>
  <si>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</si>
  <si>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</si>
  <si>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</si>
  <si>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</si>
  <si>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</si>
  <si>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</si>
  <si>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</si>
  <si>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</si>
  <si>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</si>
  <si>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</si>
  <si>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</si>
  <si>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</si>
  <si>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</si>
  <si>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</si>
  <si>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</si>
  <si>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</si>
  <si>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</si>
  <si>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</si>
  <si>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</si>
  <si>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</si>
  <si>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</si>
  <si>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</si>
  <si>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</si>
  <si>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</si>
  <si>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</si>
  <si>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</si>
  <si>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</si>
  <si>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</si>
  <si>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</si>
  <si>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</si>
  <si>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</si>
  <si>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</si>
  <si>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</si>
  <si>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</si>
  <si>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</si>
  <si>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</si>
  <si>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</si>
  <si>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</si>
  <si>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</si>
  <si>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</si>
  <si>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</si>
  <si>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</si>
  <si>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</si>
  <si>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</si>
  <si>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</si>
  <si>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</si>
  <si>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</si>
  <si>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</si>
  <si>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</si>
  <si>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</si>
  <si>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</si>
  <si>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</si>
  <si>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</si>
  <si>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</si>
  <si>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</si>
  <si>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</si>
  <si>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</si>
  <si>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</si>
  <si>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</si>
  <si>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</si>
  <si>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</si>
  <si>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</si>
  <si>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</si>
  <si>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</si>
  <si>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</si>
  <si>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</si>
  <si>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</si>
  <si>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</si>
  <si>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</si>
  <si>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</si>
  <si>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</si>
  <si>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</si>
  <si>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</si>
  <si>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</si>
  <si>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</si>
  <si>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</si>
  <si>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</si>
  <si>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</si>
  <si>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</si>
  <si>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</si>
  <si>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</si>
  <si>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</si>
  <si>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</si>
  <si>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</si>
  <si>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</si>
  <si>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</si>
  <si>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</si>
  <si>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</si>
  <si>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</si>
  <si>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</si>
  <si>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</si>
  <si>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</si>
  <si>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</si>
  <si>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</si>
  <si>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</si>
  <si>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</si>
  <si>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</si>
  <si>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</si>
  <si>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</si>
  <si>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</si>
  <si>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</si>
  <si>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</si>
  <si>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</si>
  <si>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</si>
  <si>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</si>
  <si>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</si>
  <si>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</si>
  <si>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</si>
  <si>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</si>
  <si>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</si>
  <si>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</si>
  <si>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</si>
  <si>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</si>
  <si>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</si>
  <si>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</si>
  <si>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</si>
  <si>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</si>
  <si>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</si>
  <si>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</si>
  <si>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</si>
  <si>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</si>
  <si>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</si>
  <si>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</si>
  <si>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</si>
  <si>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</si>
  <si>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</si>
  <si>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</si>
  <si>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</si>
  <si>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</si>
  <si>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</si>
  <si>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</si>
  <si>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</si>
  <si>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</si>
  <si>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</si>
  <si>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</si>
  <si>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</si>
  <si>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</si>
  <si>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</si>
  <si>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</si>
  <si>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</si>
  <si>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</si>
  <si>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</si>
  <si>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</si>
  <si>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</si>
  <si>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</si>
  <si>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</si>
  <si>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</si>
  <si>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</si>
  <si>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</si>
  <si>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</si>
  <si>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</si>
  <si>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</si>
  <si>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</si>
  <si>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</si>
  <si>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</si>
  <si>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</si>
  <si>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</si>
  <si>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</si>
  <si>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</si>
  <si>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</si>
  <si>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</si>
  <si>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</si>
  <si>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</si>
  <si>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</si>
  <si>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</si>
  <si>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</si>
  <si>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</si>
  <si>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</si>
  <si>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</si>
  <si>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</si>
  <si>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</si>
  <si>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</si>
  <si>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</si>
  <si>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</si>
  <si>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</si>
  <si>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</si>
  <si>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</si>
  <si>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</si>
  <si>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</si>
  <si>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</si>
  <si>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</si>
  <si>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</si>
  <si>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</si>
  <si>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</si>
  <si>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</si>
  <si>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</si>
  <si>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</si>
  <si>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</si>
  <si>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</si>
  <si>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</si>
  <si>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</si>
  <si>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</si>
  <si>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</si>
  <si>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</si>
  <si>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</si>
  <si>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</si>
  <si>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</si>
  <si>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</si>
  <si>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</si>
  <si>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</si>
  <si>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</si>
  <si>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</si>
  <si>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</si>
  <si>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</si>
  <si>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</si>
  <si>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</si>
  <si>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</si>
  <si>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</si>
  <si>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</si>
  <si>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</si>
  <si>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</si>
  <si>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</si>
  <si>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</si>
  <si>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</si>
  <si>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</si>
  <si>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</si>
  <si>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</si>
  <si>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</si>
  <si>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</si>
  <si>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</si>
  <si>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</si>
  <si>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</si>
  <si>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</si>
  <si>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</si>
  <si>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</si>
  <si>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</si>
  <si>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</si>
  <si>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</si>
  <si>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</si>
  <si>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</si>
  <si>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</si>
  <si>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</si>
  <si>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</si>
  <si>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</si>
  <si>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</si>
  <si>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</si>
  <si>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</si>
  <si>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</si>
  <si>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</si>
  <si>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</si>
  <si>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</si>
  <si>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</si>
  <si>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</si>
  <si>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</si>
  <si>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</si>
  <si>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</si>
  <si>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</si>
  <si>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</si>
  <si>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</si>
  <si>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</si>
  <si>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</si>
  <si>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</si>
  <si>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</si>
  <si>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</si>
  <si>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</si>
  <si>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</si>
  <si>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</si>
  <si>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</si>
  <si>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</si>
  <si>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</si>
  <si>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</si>
  <si>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</si>
  <si>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</si>
  <si>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</si>
  <si>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</si>
  <si>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</si>
  <si>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</si>
  <si>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</si>
  <si>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</si>
  <si>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</si>
  <si>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</si>
  <si>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</si>
  <si>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</si>
  <si>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</si>
  <si>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</si>
  <si>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</si>
  <si>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</si>
  <si>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</si>
  <si>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</si>
  <si>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</si>
  <si>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</si>
  <si>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</si>
  <si>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</si>
  <si>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</si>
  <si>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</si>
  <si>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</si>
  <si>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</si>
  <si>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</si>
  <si>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</si>
  <si>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</si>
  <si>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</si>
  <si>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</si>
  <si>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</si>
  <si>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</si>
  <si>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</si>
  <si>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</si>
  <si>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</si>
  <si>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</si>
  <si>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</si>
  <si>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</si>
  <si>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</si>
  <si>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</si>
  <si>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</si>
  <si>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</si>
  <si>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</si>
  <si>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</si>
  <si>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</si>
  <si>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</si>
  <si>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</si>
  <si>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</si>
  <si>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</si>
  <si>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</si>
  <si>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</si>
  <si>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</si>
  <si>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</si>
  <si>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</si>
  <si>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</si>
  <si>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</si>
  <si>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</si>
  <si>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</si>
  <si>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</si>
  <si>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</si>
  <si>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</si>
  <si>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</si>
  <si>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</si>
  <si>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</si>
  <si>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</si>
  <si>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</si>
  <si>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</si>
  <si>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</si>
  <si>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</si>
  <si>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</si>
  <si>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</si>
  <si>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</si>
  <si>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</si>
  <si>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</si>
  <si>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</si>
  <si>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</si>
  <si>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</si>
  <si>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</si>
  <si>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</si>
  <si>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</si>
  <si>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</si>
  <si>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</si>
  <si>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</si>
  <si>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</si>
  <si>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</si>
  <si>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</si>
  <si>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</si>
  <si>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</si>
  <si>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</si>
  <si>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</si>
  <si>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</si>
  <si>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</si>
  <si>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</si>
  <si>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</si>
  <si>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</si>
  <si>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</si>
  <si>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</si>
  <si>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</si>
  <si>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</si>
  <si>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</si>
  <si>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</si>
  <si>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</si>
  <si>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</si>
  <si>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</si>
  <si>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</si>
  <si>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</si>
  <si>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</si>
  <si>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</si>
  <si>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</si>
  <si>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</si>
  <si>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</si>
  <si>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</si>
  <si>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</si>
  <si>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</si>
  <si>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</si>
  <si>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</si>
  <si>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</si>
  <si>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</si>
  <si>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</si>
  <si>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</si>
  <si>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</si>
  <si>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</si>
  <si>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</si>
  <si>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</si>
  <si>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</si>
  <si>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</si>
  <si>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</si>
  <si>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</si>
  <si>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</si>
  <si>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</si>
  <si>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</si>
  <si>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</si>
  <si>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</si>
  <si>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</si>
  <si>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</si>
  <si>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</si>
  <si>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</si>
  <si>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</si>
  <si>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</si>
  <si>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</si>
  <si>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</si>
  <si>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</si>
  <si>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</si>
  <si>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</si>
  <si>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</si>
  <si>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</si>
  <si>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</si>
  <si>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</si>
  <si>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</si>
  <si>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</si>
  <si>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</si>
  <si>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</si>
  <si>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</si>
  <si>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</si>
  <si>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</si>
  <si>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</si>
  <si>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</si>
  <si>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</si>
  <si>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</si>
  <si>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</si>
  <si>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</si>
  <si>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</si>
  <si>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</si>
  <si>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</si>
  <si>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</si>
  <si>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</si>
  <si>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</si>
  <si>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</si>
  <si>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</si>
  <si>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</si>
  <si>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</si>
  <si>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</si>
  <si>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</si>
  <si>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</si>
  <si>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</si>
  <si>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</si>
  <si>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</si>
  <si>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</si>
  <si>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</si>
  <si>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</si>
  <si>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</si>
  <si>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</si>
  <si>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</si>
  <si>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</si>
  <si>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</si>
  <si>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</si>
  <si>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</si>
  <si>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</si>
  <si>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</si>
  <si>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</si>
  <si>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</si>
  <si>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</si>
  <si>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</si>
  <si>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</si>
  <si>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</si>
  <si>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</si>
  <si>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</si>
  <si>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</si>
  <si>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</si>
  <si>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</si>
  <si>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</si>
  <si>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</si>
  <si>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</si>
  <si>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</si>
  <si>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</si>
  <si>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</si>
  <si>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</si>
  <si>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</si>
  <si>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</si>
  <si>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</si>
  <si>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</si>
  <si>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</si>
  <si>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</si>
  <si>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</si>
  <si>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</si>
  <si>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</si>
  <si>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</si>
  <si>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</si>
  <si>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</si>
  <si>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</si>
  <si>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</si>
  <si>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</si>
  <si>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</si>
  <si>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</si>
  <si>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</si>
  <si>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</si>
  <si>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</si>
  <si>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</si>
  <si>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</si>
  <si>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</si>
  <si>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</si>
  <si>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</si>
  <si>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</si>
  <si>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</si>
  <si>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</si>
  <si>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</si>
  <si>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</si>
  <si>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</si>
  <si>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</si>
  <si>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</si>
  <si>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</si>
  <si>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</si>
  <si>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</si>
  <si>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</si>
  <si>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</si>
  <si>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</si>
  <si>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</si>
  <si>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</si>
  <si>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</si>
  <si>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</si>
  <si>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</si>
  <si>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</si>
  <si>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</si>
  <si>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</si>
  <si>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</si>
  <si>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</si>
  <si>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</si>
  <si>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</si>
  <si>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</si>
  <si>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</si>
  <si>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</si>
  <si>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</si>
  <si>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</si>
  <si>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</si>
  <si>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</si>
  <si>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</si>
  <si>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</si>
  <si>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</si>
  <si>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</si>
  <si>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</si>
  <si>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</si>
  <si>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</si>
  <si>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</si>
  <si>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</si>
  <si>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</si>
  <si>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</si>
  <si>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</si>
  <si>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</si>
  <si>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</si>
  <si>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</si>
  <si>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</si>
  <si>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</si>
  <si>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</si>
  <si>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</si>
  <si>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</si>
  <si>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</si>
  <si>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</si>
  <si>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</si>
  <si>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</si>
  <si>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</si>
  <si>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</si>
  <si>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</si>
  <si>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</si>
  <si>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</si>
  <si>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</si>
  <si>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</si>
  <si>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</si>
  <si>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</si>
  <si>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</si>
  <si>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</si>
  <si>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</si>
  <si>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</si>
  <si>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</si>
  <si>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</si>
  <si>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</si>
  <si>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</si>
  <si>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</si>
  <si>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</si>
  <si>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</si>
  <si>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</si>
  <si>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</si>
  <si>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</si>
  <si>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</si>
  <si>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</si>
  <si>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</si>
  <si>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</si>
  <si>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</si>
  <si>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</si>
  <si>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</si>
  <si>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</si>
  <si>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</si>
  <si>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</si>
  <si>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</si>
  <si>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</si>
  <si>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</si>
  <si>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</si>
  <si>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</si>
  <si>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</si>
  <si>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</si>
  <si>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</si>
  <si>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</si>
  <si>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</si>
  <si>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</si>
  <si>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</si>
  <si>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</si>
  <si>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</si>
  <si>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</si>
  <si>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</si>
  <si>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</si>
  <si>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</si>
  <si>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</si>
  <si>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</si>
  <si>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</si>
  <si>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</si>
  <si>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</si>
  <si>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</si>
  <si>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</si>
  <si>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</si>
  <si>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</si>
  <si>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</si>
  <si>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</si>
  <si>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</si>
  <si>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</si>
  <si>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</si>
  <si>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</si>
  <si>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</si>
  <si>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</si>
  <si>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</si>
  <si>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</si>
  <si>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</si>
  <si>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</si>
  <si>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</si>
  <si>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</si>
  <si>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</si>
  <si>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</si>
  <si>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</si>
  <si>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</si>
  <si>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</si>
  <si>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</si>
  <si>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</si>
  <si>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</si>
  <si>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</si>
  <si>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</si>
  <si>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</si>
  <si>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</si>
  <si>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</si>
  <si>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</si>
  <si>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</si>
  <si>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</si>
  <si>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</si>
  <si>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</si>
  <si>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</si>
  <si>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</si>
  <si>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</si>
  <si>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</si>
  <si>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</si>
  <si>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</si>
  <si>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</si>
  <si>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</si>
  <si>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</si>
  <si>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</si>
  <si>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</si>
  <si>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</si>
  <si>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</si>
  <si>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</si>
  <si>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</si>
  <si>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</si>
  <si>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</si>
  <si>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</si>
  <si>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</si>
  <si>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</si>
  <si>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</si>
  <si>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</si>
  <si>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</si>
  <si>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</si>
  <si>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</si>
  <si>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</si>
  <si>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</si>
  <si>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</si>
  <si>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</si>
  <si>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</si>
  <si>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</si>
  <si>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</si>
  <si>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</si>
  <si>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</si>
  <si>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</si>
  <si>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</si>
  <si>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</si>
  <si>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</si>
  <si>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</si>
  <si>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</si>
  <si>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</si>
  <si>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</si>
  <si>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</si>
  <si>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</si>
  <si>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</si>
  <si>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</si>
  <si>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</si>
  <si>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</si>
  <si>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</si>
  <si>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</si>
  <si>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</si>
  <si>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</si>
  <si>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</si>
  <si>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</si>
  <si>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</si>
  <si>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</si>
  <si>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</si>
  <si>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</si>
  <si>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</si>
  <si>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</si>
  <si>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</si>
  <si>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</si>
  <si>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</si>
  <si>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</si>
  <si>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</si>
  <si>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</si>
  <si>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</si>
  <si>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</si>
  <si>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</si>
  <si>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</si>
  <si>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</si>
  <si>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</si>
  <si>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</si>
  <si>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</si>
  <si>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</si>
  <si>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</si>
  <si>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</si>
  <si>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</si>
  <si>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</si>
  <si>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</si>
  <si>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</si>
  <si>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</si>
  <si>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</si>
  <si>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</si>
  <si>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</si>
  <si>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</si>
  <si>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</si>
  <si>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</si>
  <si>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</si>
  <si>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</si>
  <si>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</si>
  <si>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</si>
  <si>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</si>
  <si>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</si>
  <si>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</si>
  <si>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</si>
  <si>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</si>
  <si>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</si>
  <si>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</si>
  <si>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</si>
  <si>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</si>
  <si>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</si>
  <si>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</si>
  <si>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</si>
  <si>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</si>
  <si>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</si>
  <si>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</si>
  <si>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</si>
  <si>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</si>
  <si>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</si>
  <si>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</si>
  <si>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</si>
  <si>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</si>
  <si>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</si>
  <si>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</si>
  <si>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</si>
  <si>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</si>
  <si>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</si>
  <si>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</si>
  <si>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</si>
  <si>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</si>
  <si>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</si>
  <si>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</si>
  <si>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</si>
  <si>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</si>
  <si>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</si>
  <si>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</si>
  <si>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</si>
  <si>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</si>
  <si>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</si>
  <si>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</si>
  <si>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</si>
  <si>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</si>
  <si>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</si>
  <si>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</si>
  <si>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</si>
  <si>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</si>
  <si>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</si>
  <si>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</si>
  <si>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</si>
  <si>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</si>
  <si>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</si>
  <si>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</si>
  <si>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</si>
  <si>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</si>
  <si>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</si>
  <si>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</si>
  <si>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</si>
  <si>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</si>
  <si>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</si>
  <si>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</si>
  <si>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</si>
  <si>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</si>
  <si>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</si>
  <si>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</si>
  <si>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</si>
  <si>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</si>
  <si>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</si>
  <si>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</si>
  <si>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</si>
  <si>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</si>
  <si>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</si>
  <si>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</si>
  <si>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</si>
  <si>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</si>
  <si>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</si>
  <si>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</si>
  <si>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</si>
  <si>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</si>
  <si>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</si>
  <si>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</si>
  <si>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</si>
  <si>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</si>
  <si>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</si>
  <si>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</si>
  <si>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</si>
  <si>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</si>
  <si>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</si>
  <si>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</si>
  <si>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</si>
  <si>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</si>
  <si>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</si>
  <si>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</si>
  <si>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</si>
  <si>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</si>
  <si>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</si>
  <si>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</si>
  <si>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</si>
  <si>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</si>
  <si>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</si>
  <si>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</si>
  <si>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</si>
  <si>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</si>
  <si>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</si>
  <si>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</si>
  <si>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</si>
  <si>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</si>
  <si>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</si>
  <si>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</si>
  <si>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</si>
  <si>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</si>
  <si>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</si>
  <si>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</si>
  <si>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</si>
  <si>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</si>
  <si>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</si>
  <si>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</si>
  <si>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</si>
  <si>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</si>
  <si>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</si>
  <si>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</si>
  <si>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</si>
  <si>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</si>
  <si>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</si>
  <si>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</si>
  <si>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</si>
  <si>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</si>
  <si>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</si>
  <si>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</si>
  <si>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</si>
  <si>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</si>
  <si>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</si>
  <si>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</si>
  <si>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</si>
  <si>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</si>
  <si>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</si>
  <si>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</si>
  <si>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</si>
  <si>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</si>
  <si>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</si>
  <si>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</si>
  <si>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</si>
  <si>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</si>
  <si>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</si>
  <si>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</si>
  <si>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</si>
  <si>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</si>
  <si>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</si>
  <si>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</si>
  <si>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</si>
  <si>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</si>
  <si>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</si>
  <si>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</si>
  <si>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</si>
  <si>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</si>
  <si>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</si>
  <si>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</si>
  <si>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</si>
  <si>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</si>
  <si>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</si>
  <si>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</si>
  <si>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</si>
  <si>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</si>
  <si>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</si>
  <si>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</si>
  <si>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</si>
  <si>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</si>
  <si>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</si>
  <si>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</si>
  <si>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</si>
  <si>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</si>
  <si>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</si>
  <si>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</si>
  <si>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</si>
  <si>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</si>
  <si>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</si>
  <si>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</si>
  <si>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</si>
  <si>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</si>
  <si>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</si>
  <si>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</si>
  <si>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</si>
  <si>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</si>
  <si>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</si>
  <si>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</si>
  <si>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</si>
  <si>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</si>
  <si>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</si>
  <si>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</si>
  <si>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</si>
  <si>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</si>
  <si>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</si>
  <si>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</si>
  <si>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</si>
  <si>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</si>
  <si>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</si>
  <si>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</si>
  <si>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</si>
  <si>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</si>
  <si>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</si>
  <si>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</si>
  <si>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</si>
  <si>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</si>
  <si>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</si>
  <si>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</si>
  <si>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</si>
  <si>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</si>
  <si>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</si>
  <si>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</si>
  <si>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</si>
  <si>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</si>
  <si>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</si>
  <si>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</si>
  <si>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</si>
  <si>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</si>
  <si>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</si>
  <si>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</si>
  <si>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</si>
  <si>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</si>
  <si>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</si>
  <si>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</si>
  <si>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</si>
  <si>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</si>
  <si>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</si>
  <si>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</si>
  <si>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</si>
  <si>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</si>
  <si>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</si>
  <si>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</si>
  <si>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</si>
  <si>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</si>
  <si>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</si>
  <si>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</si>
  <si>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</si>
  <si>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</si>
  <si>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</si>
  <si>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</si>
  <si>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</si>
  <si>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</si>
  <si>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</si>
  <si>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</si>
  <si>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</si>
  <si>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</si>
  <si>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</si>
  <si>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</si>
  <si>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</si>
  <si>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</si>
  <si>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</si>
  <si>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</si>
  <si>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</si>
  <si>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</si>
  <si>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</si>
  <si>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</si>
  <si>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</si>
  <si>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</si>
  <si>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</si>
  <si>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</si>
  <si>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</si>
  <si>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</si>
  <si>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</si>
  <si>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</si>
  <si>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</si>
  <si>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</si>
  <si>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</si>
  <si>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</si>
  <si>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</si>
  <si>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</si>
  <si>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</si>
  <si>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</si>
  <si>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</si>
  <si>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</si>
  <si>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</si>
  <si>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</si>
  <si>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</si>
  <si>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</si>
  <si>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</si>
  <si>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</si>
  <si>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</si>
  <si>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</si>
  <si>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</si>
  <si>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</si>
  <si>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</si>
  <si>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</si>
  <si>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</si>
  <si>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</si>
  <si>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</si>
  <si>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</si>
  <si>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</si>
  <si>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</si>
  <si>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</si>
  <si>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</si>
  <si>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</si>
  <si>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</si>
  <si>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</si>
  <si>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</si>
  <si>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</si>
  <si>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</si>
  <si>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</si>
  <si>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</si>
  <si>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</si>
  <si>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</si>
  <si>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</si>
  <si>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</si>
  <si>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</si>
  <si>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</si>
  <si>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</si>
  <si>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</si>
  <si>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</si>
  <si>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</si>
  <si>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</si>
  <si>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</si>
  <si>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</si>
  <si>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</si>
  <si>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</si>
  <si>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</si>
  <si>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</si>
  <si>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</si>
  <si>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</si>
  <si>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</si>
  <si>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</si>
  <si>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</si>
  <si>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</si>
  <si>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</si>
  <si>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</si>
  <si>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</si>
  <si>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</si>
  <si>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</si>
  <si>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</si>
  <si>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</si>
  <si>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</si>
  <si>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</si>
  <si>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</si>
  <si>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</si>
  <si>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</si>
  <si>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</si>
  <si>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</si>
  <si>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</si>
  <si>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</si>
  <si>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</si>
  <si>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</si>
  <si>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</si>
  <si>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</si>
  <si>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</si>
  <si>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</si>
  <si>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</si>
  <si>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</si>
  <si>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</si>
  <si>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</si>
  <si>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</si>
  <si>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</si>
  <si>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</si>
  <si>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</si>
  <si>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</si>
  <si>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</si>
  <si>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</si>
  <si>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</si>
  <si>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</si>
  <si>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</si>
  <si>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</si>
  <si>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</si>
  <si>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</si>
  <si>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</si>
  <si>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</si>
  <si>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</si>
  <si>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</si>
  <si>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</si>
  <si>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</si>
  <si>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</si>
  <si>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</si>
  <si>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</si>
  <si>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</si>
  <si>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</si>
  <si>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</si>
  <si>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</si>
  <si>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</si>
  <si>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</si>
  <si>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</si>
  <si>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</si>
  <si>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</si>
  <si>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</si>
  <si>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</si>
  <si>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</si>
  <si>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</si>
  <si>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</si>
  <si>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</si>
  <si>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</si>
  <si>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</si>
  <si>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</si>
  <si>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</si>
  <si>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</si>
  <si>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</si>
  <si>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</si>
  <si>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</si>
  <si>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</si>
  <si>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</si>
  <si>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</si>
  <si>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</si>
  <si>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</si>
  <si>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</si>
  <si>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</si>
  <si>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</si>
  <si>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</si>
  <si>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</si>
  <si>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</si>
  <si>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</si>
  <si>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</si>
  <si>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</si>
  <si>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</si>
  <si>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</si>
  <si>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</si>
  <si>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</si>
  <si>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</si>
  <si>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</si>
  <si>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</si>
  <si>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</si>
  <si>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</si>
  <si>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</si>
  <si>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</si>
  <si>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</si>
  <si>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</si>
  <si>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</si>
  <si>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</si>
  <si>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</si>
  <si>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</si>
  <si>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</si>
  <si>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</si>
  <si>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</si>
  <si>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</si>
  <si>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</si>
  <si>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</si>
  <si>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</si>
  <si>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</si>
  <si>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</si>
  <si>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</si>
  <si>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</si>
  <si>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</si>
  <si>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</si>
  <si>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</si>
  <si>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</si>
  <si>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</si>
  <si>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</si>
  <si>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</si>
  <si>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</si>
  <si>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</si>
  <si>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</si>
  <si>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</si>
  <si>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</si>
  <si>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</si>
  <si>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</si>
  <si>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</si>
  <si>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</si>
  <si>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</si>
  <si>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</si>
  <si>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</si>
  <si>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</si>
  <si>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</si>
  <si>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</si>
  <si>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</si>
  <si>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</si>
  <si>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</si>
  <si>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</si>
  <si>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</si>
  <si>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</si>
  <si>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</si>
  <si>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</si>
  <si>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</si>
  <si>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</si>
  <si>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</si>
  <si>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</si>
  <si>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</si>
  <si>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</si>
  <si>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</si>
  <si>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</si>
  <si>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</si>
  <si>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</si>
  <si>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</si>
  <si>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</si>
  <si>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</si>
  <si>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</si>
  <si>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</si>
  <si>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</si>
  <si>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</si>
  <si>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</si>
  <si>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</si>
  <si>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</si>
  <si>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</si>
  <si>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</si>
  <si>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</si>
  <si>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</si>
  <si>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</si>
  <si>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</si>
  <si>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</si>
  <si>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</si>
  <si>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</si>
  <si>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</si>
  <si>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</si>
  <si>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</si>
  <si>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</si>
  <si>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</si>
  <si>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</si>
  <si>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</si>
  <si>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</si>
  <si>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</si>
  <si>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</si>
  <si>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</si>
  <si>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</si>
  <si>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</si>
  <si>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</si>
  <si>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</si>
  <si>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</si>
  <si>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</si>
  <si>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</si>
  <si>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</si>
  <si>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</si>
  <si>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</si>
  <si>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</si>
  <si>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</si>
  <si>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</si>
  <si>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</si>
  <si>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</si>
  <si>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</si>
  <si>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</si>
  <si>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</si>
  <si>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</si>
  <si>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</si>
  <si>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</si>
  <si>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</si>
  <si>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</si>
  <si>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</si>
  <si>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</si>
  <si>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</si>
  <si>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</si>
  <si>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</si>
  <si>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</si>
  <si>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</si>
  <si>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</si>
  <si>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</si>
  <si>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</si>
  <si>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</si>
  <si>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</si>
  <si>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</si>
  <si>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</si>
  <si>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</si>
  <si>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</si>
  <si>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</si>
  <si>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</si>
  <si>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</si>
  <si>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</si>
  <si>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</si>
  <si>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</si>
  <si>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</si>
  <si>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</si>
  <si>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</si>
  <si>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</si>
  <si>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</si>
  <si>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</si>
  <si>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</si>
  <si>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</si>
  <si>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</si>
  <si>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</si>
  <si>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</si>
  <si>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</si>
  <si>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</si>
  <si>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</si>
  <si>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</si>
  <si>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</si>
  <si>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</si>
  <si>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</si>
  <si>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</si>
  <si>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</si>
  <si>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</si>
  <si>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</si>
  <si>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</si>
  <si>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</si>
  <si>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</si>
  <si>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</si>
  <si>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</si>
  <si>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</si>
  <si>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</si>
  <si>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</si>
  <si>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</si>
  <si>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</si>
  <si>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</si>
  <si>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</si>
  <si>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</si>
  <si>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</si>
  <si>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</si>
  <si>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</si>
  <si>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</si>
  <si>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</si>
  <si>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</si>
  <si>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</si>
  <si>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</si>
  <si>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</si>
  <si>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</si>
  <si>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</si>
  <si>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</si>
  <si>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</si>
  <si>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</si>
  <si>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</si>
  <si>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</si>
  <si>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</si>
  <si>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</si>
  <si>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</si>
  <si>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</si>
  <si>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</si>
  <si>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</si>
  <si>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</si>
  <si>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</si>
  <si>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</si>
  <si>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</si>
  <si>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</si>
  <si>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</si>
  <si>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</si>
  <si>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</si>
  <si>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</si>
  <si>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</si>
  <si>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</si>
  <si>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</si>
  <si>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</si>
  <si>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</si>
  <si>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</si>
  <si>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</si>
  <si>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</si>
  <si>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</si>
  <si>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</si>
  <si>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</si>
  <si>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</si>
  <si>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</si>
  <si>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</si>
  <si>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</si>
  <si>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</si>
  <si>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</si>
  <si>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</si>
  <si>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</si>
  <si>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</si>
  <si>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</si>
  <si>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</si>
  <si>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</si>
  <si>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</si>
  <si>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</si>
  <si>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</si>
  <si>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</si>
  <si>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</si>
  <si>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</si>
  <si>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</si>
  <si>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</si>
  <si>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</si>
  <si>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</si>
  <si>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</si>
  <si>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</si>
  <si>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</si>
  <si>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</si>
  <si>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</si>
  <si>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</si>
  <si>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</si>
  <si>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</si>
  <si>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</si>
  <si>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</si>
  <si>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</si>
  <si>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</si>
  <si>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</si>
  <si>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</si>
  <si>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</si>
  <si>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</si>
  <si>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</si>
  <si>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</si>
  <si>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</si>
  <si>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</si>
  <si>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</si>
  <si>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</si>
  <si>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</si>
  <si>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</si>
  <si>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</si>
  <si>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</si>
  <si>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</si>
  <si>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</si>
  <si>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</si>
  <si>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</si>
  <si>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</si>
  <si>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</si>
  <si>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</si>
  <si>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</si>
  <si>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</si>
  <si>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</si>
  <si>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</si>
  <si>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</si>
  <si>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</si>
  <si>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</si>
  <si>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</si>
  <si>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</si>
  <si>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</si>
  <si>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</si>
  <si>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</si>
  <si>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</si>
  <si>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</si>
  <si>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</si>
  <si>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</si>
  <si>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</si>
  <si>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</si>
  <si>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</si>
  <si>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</si>
  <si>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</si>
  <si>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</si>
  <si>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</si>
  <si>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</si>
  <si>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</si>
  <si>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</si>
  <si>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</si>
  <si>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</si>
  <si>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</si>
  <si>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</si>
  <si>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</si>
  <si>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</si>
  <si>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</si>
  <si>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</si>
  <si>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</si>
  <si>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</si>
  <si>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</si>
  <si>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</si>
  <si>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</si>
  <si>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</si>
  <si>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</si>
  <si>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</si>
  <si>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</si>
  <si>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</si>
  <si>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</si>
  <si>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</si>
  <si>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</si>
  <si>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</si>
  <si>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</si>
  <si>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</si>
  <si>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</si>
  <si>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</si>
  <si>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</si>
  <si>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</si>
  <si>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</si>
  <si>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</si>
  <si>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</si>
  <si>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</si>
  <si>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</si>
  <si>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</si>
  <si>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</si>
  <si>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</si>
  <si>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</si>
  <si>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</si>
  <si>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</si>
  <si>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</si>
  <si>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</si>
  <si>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</si>
  <si>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</si>
  <si>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</si>
  <si>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</si>
  <si>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</si>
  <si>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</si>
  <si>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</si>
  <si>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</si>
  <si>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</si>
  <si>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</si>
  <si>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</si>
  <si>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</si>
  <si>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</si>
  <si>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</si>
  <si>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</si>
  <si>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</si>
  <si>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</si>
  <si>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</si>
  <si>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</si>
  <si>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</si>
  <si>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</si>
  <si>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</si>
  <si>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</si>
  <si>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</si>
  <si>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</si>
  <si>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</si>
  <si>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</si>
  <si>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</si>
  <si>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</si>
  <si>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</si>
  <si>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</si>
  <si>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</si>
  <si>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</si>
  <si>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</si>
  <si>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</si>
  <si>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</si>
  <si>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</si>
  <si>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</si>
  <si>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</si>
  <si>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</si>
  <si>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</si>
  <si>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</si>
  <si>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</si>
  <si>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</si>
  <si>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</si>
  <si>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</si>
  <si>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</si>
  <si>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</si>
  <si>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</si>
  <si>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</si>
  <si>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</si>
  <si>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</si>
  <si>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</si>
  <si>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</si>
  <si>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</si>
  <si>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</si>
  <si>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</si>
  <si>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</si>
  <si>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</si>
  <si>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</si>
  <si>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</si>
  <si>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</si>
  <si>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</si>
  <si>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</si>
  <si>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</si>
  <si>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</si>
  <si>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</si>
  <si>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</si>
  <si>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</si>
  <si>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</si>
  <si>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</si>
  <si>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</si>
  <si>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</si>
  <si>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</si>
  <si>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</si>
  <si>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</si>
  <si>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</si>
  <si>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</si>
  <si>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</si>
  <si>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</si>
  <si>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</si>
  <si>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</si>
  <si>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</si>
  <si>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</si>
  <si>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</si>
  <si>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</si>
  <si>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</si>
  <si>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</si>
  <si>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</si>
  <si>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</si>
  <si>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</si>
  <si>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</si>
  <si>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</si>
  <si>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</si>
  <si>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</si>
  <si>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</si>
  <si>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</si>
  <si>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</si>
  <si>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</si>
  <si>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</si>
  <si>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</si>
  <si>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</si>
  <si>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</si>
  <si>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</si>
  <si>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</si>
  <si>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</si>
  <si>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</si>
  <si>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</si>
  <si>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</si>
  <si>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</si>
  <si>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</si>
  <si>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</si>
  <si>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</si>
  <si>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</si>
  <si>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</si>
  <si>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</si>
  <si>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</si>
  <si>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</si>
  <si>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</si>
  <si>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</si>
  <si>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</si>
  <si>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</si>
  <si>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</si>
  <si>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</si>
  <si>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</si>
  <si>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</si>
  <si>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</si>
  <si>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</si>
  <si>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</si>
  <si>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</si>
  <si>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</si>
  <si>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</si>
  <si>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</si>
  <si>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</si>
  <si>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</si>
  <si>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</si>
  <si>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</si>
  <si>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</si>
  <si>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</si>
  <si>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</si>
  <si>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</si>
  <si>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</si>
  <si>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</si>
  <si>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</si>
  <si>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</si>
  <si>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</si>
  <si>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</si>
  <si>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</si>
  <si>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</si>
  <si>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</si>
  <si>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</si>
  <si>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</si>
  <si>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</si>
  <si>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</si>
  <si>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</si>
  <si>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</si>
  <si>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</si>
  <si>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</si>
  <si>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</si>
  <si>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</si>
  <si>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</si>
  <si>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</si>
  <si>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</si>
  <si>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</si>
  <si>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</si>
  <si>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</si>
  <si>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</si>
  <si>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</si>
  <si>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</si>
  <si>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</si>
  <si>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</si>
  <si>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</si>
  <si>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</si>
  <si>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</si>
  <si>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</si>
  <si>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</si>
  <si>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</si>
  <si>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</si>
  <si>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</si>
  <si>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</si>
  <si>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</si>
  <si>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</si>
  <si>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</si>
  <si>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</si>
  <si>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</si>
  <si>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</si>
  <si>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</si>
  <si>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</si>
  <si>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</si>
  <si>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</si>
  <si>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</si>
  <si>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</si>
  <si>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</si>
  <si>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</si>
  <si>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</si>
  <si>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</si>
  <si>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</si>
  <si>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</si>
  <si>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</si>
  <si>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</si>
  <si>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</si>
  <si>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</si>
  <si>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</si>
  <si>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</si>
  <si>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</si>
  <si>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</si>
  <si>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</si>
  <si>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</si>
  <si>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</si>
  <si>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</si>
  <si>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</si>
  <si>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</si>
  <si>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</si>
  <si>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</si>
  <si>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</si>
  <si>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</si>
  <si>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</si>
  <si>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</si>
  <si>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</si>
  <si>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</si>
  <si>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</si>
  <si>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</si>
  <si>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</si>
  <si>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</si>
  <si>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</si>
  <si>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</si>
  <si>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</si>
  <si>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</si>
  <si>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</si>
  <si>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</si>
  <si>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</si>
  <si>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</si>
  <si>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</si>
  <si>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</si>
  <si>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</si>
  <si>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</si>
  <si>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</si>
  <si>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</si>
  <si>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</si>
  <si>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</si>
  <si>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</si>
  <si>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</si>
  <si>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</si>
  <si>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</si>
  <si>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</si>
  <si>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</si>
  <si>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</si>
  <si>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</si>
  <si>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</si>
  <si>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</si>
  <si>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</si>
  <si>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</si>
  <si>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</si>
  <si>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</si>
  <si>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</si>
  <si>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</si>
  <si>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</si>
  <si>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</si>
  <si>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</si>
  <si>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</si>
  <si>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</si>
  <si>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</si>
  <si>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</si>
  <si>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</si>
  <si>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</si>
  <si>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</si>
  <si>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</si>
  <si>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</si>
  <si>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</si>
  <si>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</si>
  <si>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</si>
  <si>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</si>
  <si>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</si>
  <si>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</si>
  <si>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</si>
  <si>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</si>
  <si>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</si>
  <si>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</si>
  <si>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</si>
  <si>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</si>
  <si>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</si>
  <si>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</si>
  <si>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</si>
  <si>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</si>
  <si>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</si>
  <si>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</si>
  <si>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</si>
  <si>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</si>
  <si>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</si>
  <si>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</si>
  <si>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</si>
  <si>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</si>
  <si>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</si>
  <si>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</si>
  <si>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</si>
  <si>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</si>
  <si>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</si>
  <si>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</si>
  <si>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</si>
  <si>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</si>
  <si>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</si>
  <si>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</si>
  <si>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</si>
  <si>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</si>
  <si>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</si>
  <si>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</si>
  <si>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</si>
  <si>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</si>
  <si>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</si>
  <si>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</si>
  <si>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</si>
  <si>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</si>
  <si>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</si>
  <si>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</si>
  <si>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</si>
  <si>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</si>
  <si>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</si>
  <si>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</si>
  <si>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</si>
  <si>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</si>
  <si>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</si>
  <si>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</si>
  <si>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</si>
  <si>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</si>
  <si>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</si>
  <si>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</si>
  <si>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</si>
  <si>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</si>
  <si>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</si>
  <si>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</si>
  <si>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</si>
  <si>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</si>
  <si>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</si>
  <si>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</si>
  <si>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</si>
  <si>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</si>
  <si>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</si>
  <si>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</si>
  <si>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</si>
  <si>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</si>
  <si>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</si>
  <si>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</si>
  <si>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</si>
  <si>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</si>
  <si>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</si>
  <si>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</si>
  <si>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</si>
  <si>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</si>
  <si>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</si>
  <si>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</si>
  <si>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</si>
  <si>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</si>
  <si>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</si>
  <si>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</si>
  <si>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</si>
  <si>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</si>
  <si>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</si>
  <si>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</si>
  <si>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</si>
  <si>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</si>
  <si>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</si>
  <si>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</si>
  <si>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</si>
  <si>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</si>
  <si>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</si>
  <si>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</si>
  <si>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</si>
  <si>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</si>
  <si>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</si>
  <si>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</si>
  <si>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</si>
  <si>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</si>
  <si>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</si>
  <si>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</si>
  <si>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</si>
  <si>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</si>
  <si>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</si>
  <si>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</si>
  <si>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</si>
  <si>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</si>
  <si>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</si>
  <si>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</si>
  <si>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</si>
  <si>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</si>
  <si>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</si>
  <si>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</si>
  <si>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</si>
  <si>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</si>
  <si>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</si>
  <si>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</si>
  <si>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</si>
  <si>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</si>
  <si>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</si>
  <si>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</si>
  <si>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</si>
  <si>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</si>
  <si>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</si>
  <si>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</si>
  <si>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</si>
  <si>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</si>
  <si>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</si>
  <si>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</si>
  <si>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</si>
  <si>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</si>
  <si>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</si>
  <si>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</si>
  <si>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</si>
  <si>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</si>
  <si>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</si>
  <si>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</si>
  <si>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</si>
  <si>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</si>
  <si>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</si>
  <si>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</si>
  <si>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</si>
  <si>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</si>
  <si>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</si>
  <si>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</si>
  <si>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</si>
  <si>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</si>
  <si>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</si>
  <si>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</si>
  <si>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</si>
  <si>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</si>
  <si>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</si>
  <si>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</si>
  <si>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</si>
  <si>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</si>
  <si>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</si>
  <si>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</si>
  <si>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</si>
  <si>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</si>
  <si>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</si>
  <si>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</si>
  <si>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</si>
  <si>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</si>
  <si>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</si>
  <si>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</si>
  <si>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</si>
  <si>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</si>
  <si>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</si>
  <si>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</si>
  <si>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</si>
  <si>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</si>
  <si>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</si>
  <si>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</si>
  <si>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</si>
  <si>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</si>
  <si>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</si>
  <si>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</si>
  <si>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</si>
  <si>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</si>
  <si>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</si>
  <si>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</si>
  <si>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</si>
  <si>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</si>
  <si>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</si>
  <si>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</si>
  <si>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</si>
  <si>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</si>
  <si>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</si>
  <si>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</si>
  <si>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</si>
  <si>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</si>
  <si>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</si>
  <si>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</si>
  <si>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</si>
  <si>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</si>
  <si>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</si>
  <si>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</si>
  <si>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</si>
  <si>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</si>
  <si>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</si>
  <si>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</si>
  <si>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</si>
  <si>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</si>
  <si>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</si>
  <si>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</si>
  <si>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</si>
  <si>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</si>
  <si>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</si>
  <si>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</si>
  <si>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</si>
  <si>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</si>
  <si>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</si>
  <si>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</si>
  <si>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</si>
  <si>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</si>
  <si>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</si>
  <si>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</si>
  <si>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</si>
  <si>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</si>
  <si>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</si>
  <si>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</si>
  <si>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</si>
  <si>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</si>
  <si>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</si>
  <si>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</si>
  <si>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</si>
  <si>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</si>
  <si>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</si>
  <si>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</si>
  <si>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</si>
  <si>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</si>
  <si>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</si>
  <si>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</si>
  <si>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</si>
  <si>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</si>
  <si>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</si>
  <si>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</si>
  <si>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</si>
  <si>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</si>
  <si>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</si>
  <si>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</si>
  <si>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</si>
  <si>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</si>
  <si>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</si>
  <si>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</si>
  <si>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</si>
  <si>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</si>
  <si>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</si>
  <si>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</si>
  <si>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</si>
  <si>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</si>
  <si>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</si>
  <si>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</si>
  <si>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</si>
  <si>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</si>
  <si>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</si>
  <si>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</si>
  <si>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</si>
  <si>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</si>
  <si>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</si>
  <si>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</si>
  <si>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</si>
  <si>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</si>
  <si>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</si>
  <si>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</si>
  <si>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</si>
  <si>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</si>
  <si>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</si>
  <si>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</si>
  <si>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</si>
  <si>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</si>
  <si>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</si>
  <si>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</si>
  <si>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</si>
  <si>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</si>
  <si>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</si>
  <si>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</si>
  <si>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</si>
  <si>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</si>
  <si>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</si>
  <si>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</si>
  <si>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</si>
  <si>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</si>
  <si>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</si>
  <si>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</si>
  <si>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</si>
  <si>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</si>
  <si>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</si>
  <si>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</si>
  <si>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</si>
  <si>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</si>
  <si>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</si>
  <si>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</si>
  <si>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</si>
  <si>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</si>
  <si>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</si>
  <si>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</si>
  <si>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</si>
  <si>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</si>
  <si>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</si>
  <si>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</si>
  <si>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</si>
  <si>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</si>
  <si>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</si>
  <si>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</si>
  <si>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</si>
  <si>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</si>
  <si>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</si>
  <si>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</si>
  <si>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</si>
  <si>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</si>
  <si>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</si>
  <si>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</si>
  <si>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</si>
  <si>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</si>
  <si>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</si>
  <si>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</si>
  <si>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</si>
  <si>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</si>
  <si>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</si>
  <si>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</si>
  <si>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</si>
  <si>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</si>
  <si>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</si>
  <si>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</si>
  <si>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</si>
  <si>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</si>
  <si>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</si>
  <si>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</si>
  <si>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</si>
  <si>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</si>
  <si>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</si>
  <si>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</si>
  <si>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</si>
  <si>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</si>
  <si>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</si>
  <si>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</si>
  <si>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</si>
  <si>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</si>
  <si>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</si>
  <si>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</si>
  <si>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</si>
  <si>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</si>
  <si>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</si>
  <si>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</si>
  <si>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</si>
  <si>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</si>
  <si>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</si>
  <si>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</si>
  <si>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</si>
  <si>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</si>
  <si>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</si>
  <si>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</si>
  <si>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</si>
  <si>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</si>
  <si>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</si>
  <si>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</si>
  <si>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</si>
  <si>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</si>
  <si>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</si>
  <si>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</si>
  <si>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</si>
  <si>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</si>
  <si>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</si>
  <si>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</si>
  <si>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</si>
  <si>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</si>
  <si>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</si>
  <si>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</si>
  <si>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</si>
  <si>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</si>
  <si>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</si>
  <si>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</si>
  <si>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</si>
  <si>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</si>
  <si>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</si>
  <si>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</si>
  <si>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</si>
  <si>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</si>
  <si>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</si>
  <si>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</si>
  <si>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</si>
  <si>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</si>
  <si>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</si>
  <si>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</si>
  <si>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</si>
  <si>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</si>
  <si>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</si>
  <si>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</si>
  <si>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</si>
  <si>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</si>
  <si>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</si>
  <si>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</si>
  <si>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</si>
  <si>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</si>
  <si>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</si>
  <si>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</si>
  <si>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</si>
  <si>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</si>
  <si>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</si>
  <si>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</si>
  <si>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</si>
  <si>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</si>
  <si>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</si>
  <si>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</si>
  <si>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</si>
  <si>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</si>
  <si>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</si>
  <si>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</si>
  <si>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</si>
  <si>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</si>
  <si>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</si>
  <si>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</si>
  <si>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</si>
  <si>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</si>
  <si>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</si>
  <si>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</si>
  <si>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</si>
  <si>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</si>
  <si>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</si>
  <si>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</si>
  <si>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</si>
  <si>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</si>
  <si>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</si>
  <si>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</si>
  <si>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</si>
  <si>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</si>
  <si>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</si>
  <si>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</si>
  <si>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</si>
  <si>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</si>
  <si>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</si>
  <si>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</si>
  <si>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</si>
  <si>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</si>
  <si>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</si>
  <si>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</si>
  <si>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</si>
  <si>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</si>
  <si>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</si>
  <si>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</si>
  <si>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</si>
  <si>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</si>
  <si>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</si>
  <si>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</si>
  <si>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</si>
  <si>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</si>
  <si>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</si>
  <si>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</si>
  <si>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</si>
  <si>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</si>
  <si>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</si>
  <si>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</si>
  <si>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</si>
  <si>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</si>
  <si>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</si>
  <si>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</si>
  <si>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</si>
  <si>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</si>
  <si>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</si>
  <si>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</si>
  <si>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</si>
  <si>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</si>
  <si>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</si>
  <si>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</si>
  <si>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</si>
  <si>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</si>
  <si>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</si>
  <si>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</si>
  <si>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</si>
  <si>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</si>
  <si>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</si>
  <si>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</si>
  <si>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</si>
  <si>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</si>
  <si>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</si>
  <si>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</si>
  <si>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</si>
  <si>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</si>
  <si>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</si>
  <si>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</si>
  <si>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</si>
  <si>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</si>
  <si>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</si>
  <si>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</si>
  <si>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</si>
  <si>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</si>
  <si>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</si>
  <si>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</si>
  <si>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</si>
  <si>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</si>
  <si>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</si>
  <si>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</si>
  <si>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</si>
  <si>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</si>
  <si>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</si>
  <si>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</si>
  <si>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</si>
  <si>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</si>
  <si>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</si>
  <si>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</si>
  <si>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</si>
  <si>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</si>
  <si>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</si>
  <si>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</si>
  <si>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</si>
  <si>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</si>
  <si>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</si>
  <si>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</si>
  <si>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</si>
  <si>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</si>
  <si>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</si>
  <si>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</si>
  <si>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</si>
  <si>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</si>
  <si>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</si>
  <si>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</si>
  <si>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</si>
  <si>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</si>
  <si>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</si>
  <si>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</si>
  <si>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</si>
  <si>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</si>
  <si>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</si>
  <si>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</si>
  <si>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</si>
  <si>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</si>
  <si>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</si>
  <si>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</si>
  <si>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</si>
  <si>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</si>
  <si>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</si>
  <si>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</si>
  <si>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</si>
  <si>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</si>
  <si>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</si>
  <si>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</si>
  <si>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</si>
  <si>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</si>
  <si>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</si>
  <si>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</si>
  <si>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</si>
  <si>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</si>
  <si>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</si>
  <si>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</si>
  <si>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</si>
  <si>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</si>
  <si>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</si>
  <si>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</si>
  <si>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</si>
  <si>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</si>
  <si>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</si>
  <si>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</si>
  <si>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</si>
  <si>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</si>
  <si>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</si>
  <si>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</si>
  <si>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</si>
  <si>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</si>
  <si>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</si>
  <si>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</si>
  <si>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</si>
  <si>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</si>
  <si>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</si>
  <si>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</si>
  <si>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</si>
  <si>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</si>
  <si>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</si>
  <si>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</si>
  <si>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</si>
  <si>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</si>
  <si>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</si>
  <si>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</si>
  <si>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</si>
  <si>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</si>
  <si>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</si>
  <si>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</si>
  <si>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</si>
  <si>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</si>
  <si>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</si>
  <si>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</si>
  <si>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</si>
  <si>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</si>
  <si>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</si>
  <si>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</si>
  <si>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</si>
  <si>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</si>
  <si>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</si>
  <si>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</si>
  <si>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</si>
  <si>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</si>
  <si>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</si>
  <si>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</si>
  <si>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</si>
  <si>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</si>
  <si>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</si>
  <si>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</si>
  <si>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</si>
  <si>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</si>
  <si>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</si>
  <si>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</si>
  <si>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</si>
  <si>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</si>
  <si>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</si>
  <si>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</si>
  <si>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</si>
  <si>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</si>
  <si>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</si>
  <si>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</si>
  <si>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</si>
  <si>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</si>
  <si>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</si>
  <si>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</si>
  <si>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</si>
  <si>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</si>
  <si>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</si>
  <si>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</si>
  <si>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</si>
  <si>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</si>
  <si>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</si>
  <si>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</si>
  <si>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</si>
  <si>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</si>
  <si>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</si>
  <si>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</si>
  <si>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</si>
  <si>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</si>
  <si>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</si>
  <si>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</si>
  <si>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</si>
  <si>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</si>
  <si>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</si>
  <si>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</si>
  <si>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</si>
  <si>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</si>
  <si>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</si>
  <si>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</si>
  <si>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</si>
  <si>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</si>
  <si>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</si>
  <si>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</si>
  <si>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</si>
  <si>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</si>
  <si>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</si>
  <si>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</si>
  <si>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</si>
  <si>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</si>
  <si>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</si>
  <si>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</si>
  <si>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</si>
  <si>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</si>
  <si>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</si>
  <si>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</si>
  <si>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</si>
  <si>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</si>
  <si>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</si>
  <si>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</si>
  <si>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</si>
  <si>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</si>
  <si>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</si>
  <si>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</si>
  <si>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</si>
  <si>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</si>
  <si>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</si>
  <si>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</si>
  <si>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</si>
  <si>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</si>
  <si>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</si>
  <si>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</si>
  <si>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</si>
  <si>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</si>
  <si>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</si>
  <si>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</si>
  <si>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</si>
  <si>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</si>
  <si>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</si>
  <si>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</si>
  <si>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</si>
  <si>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</si>
  <si>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</si>
  <si>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</si>
  <si>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</si>
  <si>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</si>
  <si>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</si>
  <si>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</si>
  <si>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</si>
  <si>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</si>
  <si>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</si>
  <si>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</si>
  <si>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</si>
  <si>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</si>
  <si>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</si>
  <si>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</si>
  <si>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</si>
  <si>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</si>
  <si>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</si>
  <si>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</si>
  <si>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</si>
  <si>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</si>
  <si>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</si>
  <si>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</si>
  <si>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</si>
  <si>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</si>
  <si>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</si>
  <si>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</si>
  <si>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</si>
  <si>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</si>
  <si>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</si>
  <si>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</si>
  <si>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</si>
  <si>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</si>
  <si>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</si>
  <si>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</si>
  <si>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</si>
  <si>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</si>
  <si>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</si>
  <si>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</si>
  <si>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</si>
  <si>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</si>
  <si>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</si>
  <si>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</si>
  <si>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</si>
  <si>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</si>
  <si>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</si>
  <si>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</si>
  <si>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</si>
  <si>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</si>
  <si>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</si>
  <si>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</si>
  <si>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</si>
  <si>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</si>
  <si>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</si>
  <si>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</si>
  <si>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</si>
  <si>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</si>
  <si>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</si>
  <si>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</si>
  <si>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</si>
  <si>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</si>
  <si>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</si>
  <si>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</si>
  <si>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</si>
  <si>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</si>
  <si>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</si>
  <si>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</si>
  <si>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</si>
  <si>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</si>
  <si>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</si>
  <si>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</si>
  <si>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</si>
  <si>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</si>
  <si>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</si>
  <si>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</si>
  <si>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</si>
  <si>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</si>
  <si>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</si>
  <si>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</si>
  <si>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</si>
  <si>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</si>
  <si>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</si>
  <si>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</si>
  <si>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</si>
  <si>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</si>
  <si>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</si>
  <si>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</si>
  <si>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</si>
  <si>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</si>
  <si>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</si>
  <si>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</si>
  <si>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</si>
  <si>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</si>
  <si>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</si>
  <si>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</si>
  <si>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</si>
  <si>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</si>
  <si>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</si>
  <si>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</si>
  <si>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</si>
  <si>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</si>
  <si>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</si>
  <si>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</si>
  <si>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</si>
  <si>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</si>
  <si>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</si>
  <si>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</si>
  <si>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</si>
  <si>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</si>
  <si>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</si>
  <si>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</si>
  <si>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</si>
  <si>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</si>
  <si>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</si>
  <si>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</si>
  <si>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</si>
  <si>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</si>
  <si>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</si>
  <si>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</si>
  <si>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</si>
  <si>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</si>
  <si>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</si>
  <si>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</si>
  <si>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</si>
  <si>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</si>
  <si>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</si>
  <si>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</si>
  <si>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</si>
  <si>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</si>
  <si>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</si>
  <si>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</si>
  <si>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</si>
  <si>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</si>
  <si>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</si>
  <si>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</si>
  <si>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</si>
  <si>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</si>
  <si>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</si>
  <si>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</si>
  <si>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</si>
  <si>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</si>
  <si>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</si>
  <si>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</si>
  <si>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</si>
  <si>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</si>
  <si>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</si>
  <si>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</si>
  <si>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</si>
  <si>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</si>
  <si>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</si>
  <si>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</si>
  <si>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</si>
  <si>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</si>
  <si>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</si>
  <si>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</si>
  <si>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</si>
  <si>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</si>
  <si>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</si>
  <si>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</si>
  <si>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</si>
  <si>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</si>
  <si>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</si>
  <si>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</si>
  <si>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</si>
  <si>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</si>
  <si>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</si>
  <si>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</si>
  <si>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</si>
  <si>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</si>
  <si>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</si>
  <si>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</si>
  <si>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</si>
  <si>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</si>
  <si>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</si>
  <si>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</si>
  <si>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</si>
  <si>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</si>
  <si>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</si>
  <si>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</si>
  <si>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</si>
  <si>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</si>
  <si>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</si>
  <si>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</si>
  <si>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</si>
  <si>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</si>
  <si>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</si>
  <si>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</si>
  <si>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</si>
  <si>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</si>
  <si>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</si>
  <si>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</si>
  <si>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</si>
  <si>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</si>
  <si>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</si>
  <si>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</si>
  <si>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</si>
  <si>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</si>
  <si>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</si>
  <si>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</si>
  <si>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</si>
  <si>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</si>
  <si>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</si>
  <si>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</si>
  <si>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</si>
  <si>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</si>
  <si>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</si>
  <si>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</si>
  <si>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</si>
  <si>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</si>
  <si>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</si>
  <si>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</si>
  <si>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</si>
  <si>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</si>
  <si>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</si>
  <si>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</si>
  <si>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</si>
  <si>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</si>
  <si>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</si>
  <si>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</si>
  <si>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</si>
  <si>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</si>
  <si>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</si>
  <si>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</si>
  <si>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</si>
  <si>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</si>
  <si>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</si>
  <si>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</si>
  <si>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</si>
  <si>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</si>
  <si>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</si>
  <si>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</si>
  <si>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</si>
  <si>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</si>
  <si>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</si>
  <si>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</si>
  <si>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</si>
  <si>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</si>
  <si>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</si>
  <si>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</si>
  <si>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</si>
  <si>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</si>
  <si>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</si>
  <si>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</si>
  <si>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</si>
  <si>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</si>
  <si>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</si>
  <si>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</si>
  <si>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</si>
  <si>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</si>
  <si>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</si>
  <si>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</si>
  <si>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</si>
  <si>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</si>
  <si>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</si>
  <si>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</si>
  <si>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</si>
  <si>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</si>
  <si>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</si>
  <si>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</si>
  <si>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</si>
  <si>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</si>
  <si>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</si>
  <si>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</si>
  <si>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</si>
  <si>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</si>
  <si>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</si>
  <si>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</si>
  <si>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</si>
  <si>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</si>
  <si>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</si>
  <si>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</si>
  <si>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</si>
  <si>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</si>
  <si>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</si>
  <si>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</si>
  <si>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</si>
  <si>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</si>
  <si>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</si>
  <si>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</si>
  <si>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</si>
  <si>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</si>
  <si>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</si>
  <si>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</si>
  <si>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</si>
  <si>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</si>
  <si>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</si>
  <si>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</si>
  <si>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</si>
  <si>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</si>
  <si>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</si>
  <si>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</si>
  <si>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</si>
  <si>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</si>
  <si>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</si>
  <si>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</si>
  <si>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</si>
  <si>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</si>
  <si>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</si>
  <si>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</si>
  <si>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</si>
  <si>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</si>
  <si>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</si>
  <si>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</si>
  <si>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</si>
  <si>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</si>
  <si>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</si>
  <si>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</si>
  <si>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</si>
  <si>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</si>
  <si>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</si>
  <si>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</si>
  <si>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</si>
  <si>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</si>
  <si>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</si>
  <si>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</si>
  <si>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</si>
  <si>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</si>
  <si>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</si>
  <si>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</si>
  <si>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</si>
  <si>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</si>
  <si>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</si>
  <si>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</si>
  <si>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</si>
  <si>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</si>
  <si>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</si>
  <si>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</si>
  <si>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</si>
  <si>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</si>
  <si>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</si>
  <si>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</si>
  <si>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</si>
  <si>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</si>
  <si>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</si>
  <si>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</si>
  <si>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</si>
  <si>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</si>
  <si>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</si>
  <si>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</si>
  <si>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</si>
  <si>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</si>
  <si>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</si>
  <si>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</si>
  <si>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</si>
  <si>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</si>
  <si>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</si>
  <si>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</si>
  <si>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</si>
  <si>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</si>
  <si>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</si>
  <si>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</si>
  <si>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</si>
  <si>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</si>
  <si>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</si>
  <si>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</si>
  <si>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</si>
  <si>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</si>
  <si>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</si>
  <si>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</si>
  <si>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</si>
  <si>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</si>
  <si>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</si>
  <si>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</si>
  <si>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</si>
  <si>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</si>
  <si>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</si>
  <si>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</si>
  <si>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</si>
  <si>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</si>
  <si>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</si>
  <si>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</si>
  <si>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</si>
  <si>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</si>
  <si>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</si>
  <si>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</si>
  <si>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</si>
  <si>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</si>
  <si>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</si>
  <si>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</si>
  <si>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</si>
  <si>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</si>
  <si>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</si>
  <si>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</si>
  <si>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</si>
  <si>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</si>
  <si>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</si>
  <si>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</si>
  <si>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</si>
  <si>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</si>
  <si>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</si>
  <si>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</si>
  <si>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</si>
  <si>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</si>
  <si>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</si>
  <si>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</si>
  <si>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</si>
  <si>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</si>
  <si>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</si>
  <si>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</si>
  <si>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</si>
  <si>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</si>
  <si>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</si>
  <si>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</si>
  <si>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</si>
  <si>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</si>
  <si>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</si>
  <si>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</si>
  <si>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</si>
  <si>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</si>
  <si>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</si>
  <si>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</si>
  <si>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</si>
  <si>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</si>
  <si>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</si>
  <si>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</si>
  <si>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</si>
  <si>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</si>
  <si>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</si>
  <si>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</si>
  <si>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</si>
  <si>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</si>
  <si>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</si>
  <si>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</si>
  <si>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</si>
  <si>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</si>
  <si>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</si>
  <si>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</si>
  <si>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</si>
  <si>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</si>
  <si>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</si>
  <si>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</si>
  <si>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</si>
  <si>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</si>
  <si>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</si>
  <si>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</si>
  <si>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</si>
  <si>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</si>
  <si>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</si>
  <si>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</si>
  <si>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</si>
  <si>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</si>
  <si>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</si>
  <si>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</si>
  <si>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</si>
  <si>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</si>
  <si>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</si>
  <si>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</si>
  <si>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</si>
  <si>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</si>
  <si>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</si>
  <si>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</si>
  <si>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</si>
  <si>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</si>
  <si>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</si>
  <si>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</si>
  <si>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</si>
  <si>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</si>
  <si>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</si>
  <si>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</si>
  <si>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</si>
  <si>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</si>
  <si>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</si>
  <si>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</si>
  <si>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</si>
  <si>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</si>
  <si>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</si>
  <si>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</si>
  <si>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</si>
  <si>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</si>
  <si>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</si>
  <si>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</si>
  <si>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</si>
  <si>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</si>
  <si>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</si>
  <si>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</si>
  <si>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</si>
  <si>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</si>
  <si>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</si>
  <si>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</si>
  <si>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</si>
  <si>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</si>
  <si>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</si>
  <si>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</si>
  <si>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</si>
  <si>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</si>
  <si>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</si>
  <si>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</si>
  <si>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</si>
  <si>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</si>
  <si>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</si>
  <si>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</si>
  <si>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</si>
  <si>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</si>
  <si>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</si>
  <si>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</si>
  <si>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</si>
  <si>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</si>
  <si>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</si>
  <si>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</si>
  <si>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</si>
  <si>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</si>
  <si>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</si>
  <si>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</si>
  <si>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</si>
  <si>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</si>
  <si>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</si>
  <si>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</si>
  <si>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</si>
  <si>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</si>
  <si>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</si>
  <si>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</si>
  <si>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</si>
  <si>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</si>
  <si>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</si>
  <si>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</si>
  <si>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</si>
  <si>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</si>
  <si>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</si>
  <si>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</si>
  <si>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</si>
  <si>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</si>
  <si>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</si>
  <si>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</si>
  <si>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</si>
  <si>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</si>
  <si>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</si>
  <si>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</si>
  <si>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</si>
  <si>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</si>
  <si>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</si>
  <si>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</si>
  <si>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</si>
  <si>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</si>
  <si>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</si>
  <si>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</si>
  <si>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</si>
  <si>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</si>
  <si>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</si>
  <si>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</si>
  <si>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</si>
  <si>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</si>
  <si>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</si>
  <si>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</si>
  <si>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</si>
  <si>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</si>
  <si>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</si>
  <si>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</si>
  <si>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</si>
  <si>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</si>
  <si>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</si>
  <si>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</si>
  <si>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</si>
  <si>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</si>
  <si>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</si>
  <si>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</si>
  <si>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</si>
  <si>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</si>
  <si>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</si>
  <si>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</si>
  <si>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</si>
  <si>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</si>
  <si>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</si>
  <si>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</si>
  <si>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</si>
  <si>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</si>
  <si>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</si>
  <si>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</si>
  <si>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</si>
  <si>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</si>
  <si>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</si>
  <si>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</si>
  <si>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</si>
  <si>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</si>
  <si>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</si>
  <si>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</si>
  <si>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</si>
  <si>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</si>
  <si>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</si>
  <si>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</si>
  <si>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</si>
  <si>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</si>
  <si>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</si>
  <si>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</si>
  <si>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</si>
  <si>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</si>
  <si>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</si>
  <si>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</si>
  <si>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</si>
  <si>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</si>
  <si>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</si>
  <si>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</si>
  <si>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</si>
  <si>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</si>
  <si>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</si>
  <si>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</si>
  <si>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</si>
  <si>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</si>
  <si>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</si>
  <si>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</si>
  <si>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</si>
  <si>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</si>
  <si>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</si>
  <si>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</si>
  <si>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</si>
  <si>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</si>
  <si>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</si>
  <si>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</si>
  <si>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</si>
  <si>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</si>
  <si>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</si>
  <si>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</si>
  <si>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</si>
  <si>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</si>
  <si>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</si>
  <si>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</si>
  <si>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</si>
  <si>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</si>
  <si>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</si>
  <si>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</si>
  <si>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</si>
  <si>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</si>
  <si>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</si>
  <si>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</si>
  <si>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</si>
  <si>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</si>
  <si>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</si>
  <si>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</si>
  <si>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</si>
  <si>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</si>
  <si>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</si>
  <si>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</si>
  <si>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</si>
  <si>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</si>
  <si>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</si>
  <si>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</si>
  <si>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</si>
  <si>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</si>
  <si>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</si>
  <si>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</si>
  <si>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</si>
  <si>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</si>
  <si>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</si>
  <si>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</si>
  <si>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</si>
  <si>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</si>
  <si>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</si>
  <si>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</si>
  <si>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</si>
  <si>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</si>
  <si>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</si>
  <si>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</si>
  <si>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</si>
  <si>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</si>
  <si>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</si>
  <si>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</si>
  <si>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</si>
  <si>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</si>
  <si>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</si>
  <si>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</si>
  <si>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</si>
  <si>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</si>
  <si>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</si>
  <si>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</si>
  <si>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</si>
  <si>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</si>
  <si>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</si>
  <si>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</si>
  <si>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</si>
  <si>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</si>
  <si>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</si>
  <si>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</si>
  <si>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</si>
  <si>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</si>
  <si>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</si>
  <si>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</si>
  <si>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</si>
  <si>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</si>
  <si>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</si>
  <si>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</si>
  <si>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</si>
  <si>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</si>
  <si>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</si>
  <si>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</si>
  <si>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</si>
  <si>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</si>
  <si>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</si>
  <si>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</si>
  <si>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</si>
  <si>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</si>
  <si>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</si>
  <si>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</si>
  <si>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</si>
  <si>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</si>
  <si>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</si>
  <si>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</si>
  <si>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</si>
  <si>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</si>
  <si>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</si>
  <si>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</si>
  <si>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</si>
  <si>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</si>
  <si>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</si>
  <si>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</si>
  <si>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</si>
  <si>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</si>
  <si>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</si>
  <si>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</si>
  <si>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</si>
  <si>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</si>
  <si>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</si>
  <si>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</si>
  <si>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</si>
  <si>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</si>
  <si>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</si>
  <si>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</si>
  <si>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</si>
  <si>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</si>
  <si>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</si>
  <si>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</si>
  <si>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</si>
  <si>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</si>
  <si>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</si>
  <si>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</si>
  <si>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</si>
  <si>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</si>
  <si>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</si>
  <si>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</si>
  <si>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</si>
  <si>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</si>
  <si>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</si>
  <si>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</si>
  <si>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</si>
  <si>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</si>
  <si>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</si>
  <si>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</si>
  <si>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</si>
  <si>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</si>
  <si>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</si>
  <si>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</si>
  <si>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</si>
  <si>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</si>
  <si>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</si>
  <si>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</si>
  <si>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</si>
  <si>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</si>
  <si>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</si>
  <si>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</si>
  <si>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</si>
  <si>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</si>
  <si>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</si>
  <si>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</si>
  <si>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</si>
  <si>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</si>
  <si>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</si>
  <si>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</si>
  <si>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</si>
  <si>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</si>
  <si>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</si>
  <si>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</si>
  <si>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</si>
  <si>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</si>
  <si>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</si>
  <si>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</si>
  <si>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</si>
  <si>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</si>
  <si>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</si>
  <si>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</si>
  <si>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</si>
  <si>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</si>
  <si>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</si>
  <si>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</si>
  <si>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</si>
  <si>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</si>
  <si>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</si>
  <si>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</si>
  <si>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</si>
  <si>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</si>
  <si>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</si>
  <si>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</si>
  <si>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</si>
  <si>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</si>
  <si>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</si>
  <si>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</si>
  <si>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</si>
  <si>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</si>
  <si>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</si>
  <si>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</si>
  <si>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</si>
  <si>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</si>
  <si>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</si>
  <si>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</si>
  <si>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</si>
  <si>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</si>
  <si>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</si>
  <si>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</si>
  <si>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</si>
  <si>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</si>
  <si>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</si>
  <si>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</si>
  <si>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</si>
  <si>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</si>
  <si>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</si>
  <si>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</si>
  <si>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</si>
  <si>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</si>
  <si>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</si>
  <si>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</si>
  <si>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</si>
  <si>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</si>
  <si>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</si>
  <si>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</si>
  <si>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</si>
  <si>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</si>
  <si>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</si>
  <si>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</si>
  <si>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</si>
  <si>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</si>
  <si>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</si>
  <si>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</si>
  <si>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</si>
  <si>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</si>
  <si>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</si>
  <si>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</si>
  <si>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</si>
  <si>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</si>
  <si>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</si>
  <si>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</si>
  <si>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</si>
  <si>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</si>
  <si>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</si>
  <si>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</si>
  <si>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</si>
  <si>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</si>
  <si>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</si>
  <si>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</si>
  <si>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</si>
  <si>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</si>
  <si>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</si>
  <si>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</si>
  <si>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</si>
  <si>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</si>
  <si>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</si>
  <si>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</si>
  <si>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</si>
  <si>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</si>
  <si>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</si>
  <si>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</si>
  <si>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</si>
  <si>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</si>
  <si>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</si>
  <si>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</si>
  <si>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</si>
  <si>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</si>
  <si>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</si>
  <si>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</si>
  <si>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</si>
  <si>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</si>
  <si>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</si>
  <si>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</si>
  <si>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</si>
  <si>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</si>
  <si>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</si>
  <si>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</si>
  <si>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</si>
  <si>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</si>
  <si>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</si>
  <si>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</si>
  <si>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</si>
  <si>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</si>
  <si>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</si>
  <si>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</si>
  <si>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</si>
  <si>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</si>
  <si>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</si>
  <si>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</si>
  <si>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</si>
  <si>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</si>
  <si>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</si>
  <si>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</si>
  <si>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</si>
  <si>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</si>
  <si>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</si>
  <si>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</si>
  <si>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</si>
  <si>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</si>
  <si>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</si>
  <si>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</si>
  <si>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</si>
  <si>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</si>
  <si>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</si>
  <si>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</si>
  <si>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</si>
  <si>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</si>
  <si>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</si>
  <si>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</si>
  <si>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</si>
  <si>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</si>
  <si>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</si>
  <si>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</si>
  <si>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</si>
  <si>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</si>
  <si>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</si>
  <si>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</si>
  <si>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</si>
  <si>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</si>
  <si>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</si>
  <si>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</si>
  <si>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</si>
  <si>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</si>
  <si>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</si>
  <si>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</si>
  <si>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</si>
  <si>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</si>
  <si>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</si>
  <si>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</si>
  <si>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</si>
  <si>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</si>
  <si>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</si>
  <si>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</si>
  <si>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</si>
  <si>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</si>
  <si>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</si>
  <si>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</si>
  <si>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</si>
  <si>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</si>
  <si>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</si>
  <si>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</si>
  <si>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</si>
  <si>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</si>
  <si>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</si>
  <si>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</si>
  <si>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</si>
  <si>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</si>
  <si>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</si>
  <si>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</si>
  <si>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</si>
  <si>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</si>
  <si>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</si>
  <si>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</si>
  <si>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</si>
  <si>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</si>
  <si>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</si>
  <si>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</si>
  <si>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</si>
  <si>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</si>
  <si>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</si>
  <si>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</si>
  <si>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</si>
  <si>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</si>
  <si>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</si>
  <si>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</si>
  <si>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</si>
  <si>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</si>
  <si>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</si>
  <si>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</si>
  <si>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</si>
  <si>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</si>
  <si>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</si>
  <si>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</si>
  <si>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</si>
  <si>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</si>
  <si>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</si>
  <si>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</si>
  <si>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</si>
  <si>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</si>
  <si>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</si>
  <si>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</si>
  <si>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</si>
  <si>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</si>
  <si>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</si>
  <si>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</si>
  <si>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</si>
  <si>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</si>
  <si>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</si>
  <si>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</si>
  <si>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</si>
  <si>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</si>
  <si>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</si>
  <si>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</si>
  <si>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</si>
  <si>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</si>
  <si>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</si>
  <si>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</si>
  <si>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</si>
  <si>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</si>
  <si>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</si>
  <si>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</si>
  <si>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</si>
  <si>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</si>
  <si>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</si>
  <si>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</si>
  <si>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</si>
  <si>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</si>
  <si>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</si>
  <si>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</si>
  <si>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</si>
  <si>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</si>
  <si>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</si>
  <si>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</si>
  <si>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</si>
  <si>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</si>
  <si>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</si>
  <si>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</si>
  <si>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</si>
  <si>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</si>
  <si>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</si>
  <si>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</si>
  <si>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</si>
  <si>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</si>
  <si>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</si>
  <si>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</si>
  <si>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</si>
  <si>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</si>
  <si>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</si>
  <si>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</si>
  <si>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</si>
  <si>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</si>
  <si>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</si>
  <si>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</si>
  <si>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</si>
  <si>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</si>
  <si>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</si>
  <si>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</si>
  <si>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</si>
  <si>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</si>
  <si>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</si>
  <si>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</si>
  <si>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</si>
  <si>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</si>
  <si>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</si>
  <si>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</si>
  <si>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</si>
  <si>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</si>
  <si>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</si>
  <si>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</si>
  <si>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</si>
  <si>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</si>
  <si>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</si>
  <si>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</si>
  <si>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</si>
  <si>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</si>
  <si>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</si>
  <si>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</si>
  <si>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</si>
  <si>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</si>
  <si>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</si>
  <si>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</si>
  <si>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</si>
  <si>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</si>
  <si>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</si>
  <si>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</si>
  <si>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</si>
  <si>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</si>
  <si>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</si>
  <si>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</si>
  <si>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</si>
  <si>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</si>
  <si>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</si>
  <si>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</si>
  <si>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</si>
  <si>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</si>
  <si>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</si>
  <si>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</si>
  <si>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</si>
  <si>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</si>
  <si>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</si>
  <si>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</si>
  <si>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</si>
  <si>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</si>
  <si>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</si>
  <si>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</si>
  <si>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</si>
  <si>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</si>
  <si>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</si>
  <si>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</si>
  <si>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</si>
  <si>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</si>
  <si>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</si>
  <si>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</si>
  <si>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</si>
  <si>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</si>
  <si>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</si>
  <si>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</si>
  <si>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</si>
  <si>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</si>
  <si>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</si>
  <si>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</si>
  <si>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</si>
  <si>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</si>
  <si>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</si>
  <si>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</si>
  <si>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</si>
  <si>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</si>
  <si>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</si>
  <si>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</si>
  <si>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</si>
  <si>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</si>
  <si>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</si>
  <si>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</si>
  <si>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</si>
  <si>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</si>
  <si>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</si>
  <si>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</si>
  <si>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</si>
  <si>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</si>
  <si>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</si>
  <si>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</si>
  <si>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</si>
  <si>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</si>
  <si>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</si>
  <si>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</si>
  <si>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</si>
  <si>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</si>
  <si>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</si>
  <si>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</si>
  <si>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</si>
  <si>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</si>
  <si>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</si>
  <si>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</si>
  <si>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</si>
  <si>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</si>
  <si>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</si>
  <si>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</si>
  <si>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</si>
  <si>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</si>
  <si>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</si>
  <si>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</si>
  <si>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</si>
  <si>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</si>
  <si>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</si>
  <si>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</si>
  <si>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</si>
  <si>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</si>
  <si>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</si>
  <si>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</si>
  <si>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</si>
  <si>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</si>
  <si>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</si>
  <si>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</si>
  <si>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</si>
  <si>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</si>
  <si>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</si>
  <si>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</si>
  <si>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</si>
  <si>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</si>
  <si>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</si>
  <si>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</si>
  <si>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</si>
  <si>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</si>
  <si>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</si>
  <si>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</si>
  <si>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</si>
  <si>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</si>
  <si>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</si>
  <si>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</si>
  <si>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</si>
  <si>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</si>
  <si>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</si>
  <si>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</si>
  <si>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</si>
  <si>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</si>
  <si>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</si>
  <si>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</si>
  <si>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</si>
  <si>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</si>
  <si>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</si>
  <si>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</si>
  <si>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</si>
  <si>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</si>
  <si>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</si>
  <si>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</si>
  <si>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</si>
  <si>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</si>
  <si>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</si>
  <si>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</si>
  <si>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</si>
  <si>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</si>
  <si>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</si>
  <si>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</si>
  <si>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</si>
  <si>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</si>
  <si>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</si>
  <si>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</si>
  <si>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</si>
  <si>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</si>
  <si>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</si>
  <si>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</si>
  <si>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</si>
  <si>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</si>
  <si>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</si>
  <si>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</si>
  <si>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</si>
  <si>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</si>
  <si>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</si>
  <si>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</si>
  <si>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</si>
  <si>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</si>
  <si>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</si>
  <si>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</si>
  <si>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</si>
  <si>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</si>
  <si>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</si>
  <si>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</si>
  <si>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</si>
  <si>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</si>
  <si>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</si>
  <si>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</si>
  <si>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</si>
  <si>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</si>
  <si>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</si>
  <si>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</si>
  <si>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</si>
  <si>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</si>
  <si>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</si>
  <si>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</si>
  <si>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</si>
  <si>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</si>
  <si>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</si>
  <si>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</si>
  <si>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</si>
  <si>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</si>
  <si>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</si>
  <si>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</si>
  <si>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</si>
  <si>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</si>
  <si>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</si>
  <si>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</si>
  <si>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</si>
  <si>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</si>
  <si>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</si>
  <si>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</si>
  <si>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</si>
  <si>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</si>
  <si>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</si>
  <si>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</si>
  <si>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</si>
  <si>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</si>
  <si>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</si>
  <si>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</si>
  <si>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</si>
  <si>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</si>
  <si>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</si>
  <si>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</si>
  <si>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</si>
  <si>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</si>
  <si>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</si>
  <si>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</si>
  <si>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</si>
  <si>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</si>
  <si>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</si>
  <si>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</si>
  <si>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</si>
  <si>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</si>
  <si>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</si>
  <si>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</si>
  <si>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</si>
  <si>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</si>
  <si>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</si>
  <si>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</si>
  <si>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</si>
  <si>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</si>
  <si>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</si>
  <si>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</si>
  <si>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</si>
  <si>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</si>
  <si>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</si>
  <si>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</si>
  <si>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</si>
  <si>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</si>
  <si>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</si>
  <si>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</si>
  <si>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</si>
  <si>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</si>
  <si>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</si>
  <si>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</si>
  <si>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</si>
  <si>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</si>
  <si>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</si>
  <si>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</si>
  <si>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</si>
  <si>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</si>
  <si>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</si>
  <si>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</si>
  <si>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</si>
  <si>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</si>
  <si>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</si>
  <si>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</si>
  <si>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</si>
  <si>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</si>
  <si>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</si>
  <si>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</si>
  <si>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</si>
  <si>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</si>
  <si>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</si>
  <si>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</si>
  <si>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</si>
  <si>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</si>
  <si>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</si>
  <si>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</si>
  <si>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</si>
  <si>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</si>
  <si>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</si>
  <si>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</si>
  <si>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</si>
  <si>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</si>
  <si>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</si>
  <si>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</si>
  <si>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</si>
  <si>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</si>
  <si>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</si>
  <si>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</si>
  <si>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</si>
  <si>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</si>
  <si>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</si>
  <si>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</si>
  <si>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</si>
  <si>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</si>
  <si>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</si>
  <si>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</si>
  <si>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</si>
  <si>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</si>
  <si>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</si>
  <si>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</si>
  <si>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</si>
  <si>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</si>
  <si>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</si>
  <si>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</si>
  <si>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</si>
  <si>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</si>
  <si>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</si>
  <si>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</si>
  <si>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</si>
  <si>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</si>
  <si>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</si>
  <si>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</si>
  <si>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</si>
  <si>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</si>
  <si>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</si>
  <si>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</si>
  <si>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</si>
  <si>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</si>
  <si>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</si>
  <si>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</si>
  <si>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</si>
  <si>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</si>
  <si>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</si>
  <si>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</si>
  <si>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</si>
  <si>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</si>
  <si>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</si>
  <si>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</si>
  <si>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</si>
  <si>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</si>
  <si>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</si>
  <si>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</si>
  <si>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</si>
  <si>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</si>
  <si>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</si>
  <si>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</si>
  <si>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</si>
  <si>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</si>
  <si>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</si>
  <si>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</si>
  <si>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</si>
  <si>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</si>
  <si>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</si>
  <si>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</si>
  <si>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</si>
  <si>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</si>
  <si>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</si>
  <si>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</si>
  <si>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</si>
  <si>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</si>
  <si>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</si>
  <si>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</si>
  <si>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</si>
  <si>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</si>
  <si>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</si>
  <si>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</si>
  <si>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</si>
  <si>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</si>
  <si>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</si>
  <si>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</si>
  <si>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</si>
  <si>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</si>
  <si>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</si>
  <si>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</si>
  <si>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</si>
  <si>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</si>
  <si>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</si>
  <si>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</si>
  <si>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</si>
  <si>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</si>
  <si>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</si>
  <si>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</si>
  <si>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</si>
  <si>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</si>
  <si>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</si>
  <si>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</si>
  <si>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</si>
  <si>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</si>
  <si>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</si>
  <si>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</si>
  <si>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</si>
  <si>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</si>
  <si>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</si>
  <si>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</si>
  <si>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</si>
  <si>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</si>
  <si>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</si>
  <si>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</si>
  <si>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</si>
  <si>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</si>
  <si>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</si>
  <si>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</si>
  <si>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</si>
  <si>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</si>
  <si>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</si>
  <si>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</si>
  <si>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</si>
  <si>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</si>
  <si>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</si>
  <si>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</si>
  <si>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</si>
  <si>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</si>
  <si>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</si>
  <si>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</si>
  <si>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</si>
  <si>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</si>
  <si>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</si>
  <si>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</si>
  <si>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</si>
  <si>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</si>
  <si>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</si>
  <si>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</si>
  <si>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</si>
  <si>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</si>
  <si>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</si>
  <si>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</si>
  <si>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</si>
  <si>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</si>
  <si>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</si>
  <si>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</si>
  <si>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</si>
  <si>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</si>
  <si>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</si>
  <si>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</si>
  <si>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</si>
  <si>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</si>
  <si>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</si>
  <si>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</si>
  <si>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</si>
  <si>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</si>
  <si>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</si>
  <si>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</si>
  <si>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</si>
  <si>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</si>
  <si>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</si>
  <si>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</si>
  <si>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</si>
  <si>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</si>
  <si>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</si>
  <si>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</si>
  <si>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</si>
  <si>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</si>
  <si>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</si>
  <si>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</si>
  <si>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</si>
  <si>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</si>
  <si>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</si>
  <si>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</si>
  <si>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</si>
  <si>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</si>
  <si>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</si>
  <si>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</si>
  <si>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</si>
  <si>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</si>
  <si>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</si>
  <si>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</si>
  <si>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</si>
  <si>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</si>
  <si>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</si>
  <si>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</si>
  <si>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</si>
  <si>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</si>
  <si>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</si>
  <si>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</si>
  <si>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</si>
  <si>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</si>
  <si>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</si>
  <si>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</si>
  <si>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</si>
  <si>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</si>
  <si>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</si>
  <si>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</si>
  <si>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</si>
  <si>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</si>
  <si>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</si>
  <si>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</si>
  <si>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</si>
  <si>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</si>
  <si>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</si>
  <si>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</si>
  <si>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</si>
  <si>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</si>
  <si>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</si>
  <si>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</si>
  <si>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</si>
  <si>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</si>
  <si>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</si>
  <si>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</si>
  <si>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</si>
  <si>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</si>
  <si>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</si>
  <si>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</si>
  <si>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</si>
  <si>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</si>
  <si>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</si>
  <si>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</si>
  <si>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</si>
  <si>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</si>
  <si>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</si>
  <si>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</si>
  <si>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</si>
  <si>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</si>
  <si>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</si>
  <si>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</si>
  <si>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</si>
  <si>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</si>
  <si>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</si>
  <si>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</si>
  <si>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</si>
  <si>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</si>
  <si>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</si>
  <si>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</si>
  <si>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</si>
  <si>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</si>
  <si>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</si>
  <si>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</si>
  <si>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</si>
  <si>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</si>
  <si>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</si>
  <si>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</si>
  <si>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</si>
  <si>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</si>
  <si>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</si>
  <si>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</si>
  <si>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</si>
  <si>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</si>
  <si>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</si>
  <si>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</si>
  <si>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</si>
  <si>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</si>
  <si>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</si>
  <si>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</si>
  <si>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</si>
  <si>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</si>
  <si>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</si>
  <si>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</si>
  <si>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</si>
  <si>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</si>
  <si>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</si>
  <si>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</si>
  <si>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</si>
  <si>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</si>
  <si>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</si>
  <si>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</si>
  <si>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</si>
  <si>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</si>
  <si>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</si>
  <si>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</si>
  <si>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</si>
  <si>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</si>
  <si>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</si>
  <si>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</si>
  <si>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</si>
  <si>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</si>
  <si>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</si>
  <si>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</si>
  <si>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</si>
  <si>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</si>
  <si>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</si>
  <si>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</si>
  <si>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</si>
  <si>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</si>
  <si>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</si>
  <si>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</si>
  <si>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</si>
  <si>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</si>
  <si>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</si>
  <si>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</si>
  <si>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</si>
  <si>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</si>
  <si>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</si>
  <si>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</si>
  <si>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</si>
  <si>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</si>
  <si>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</si>
  <si>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</si>
  <si>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</si>
  <si>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</si>
  <si>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</si>
  <si>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</si>
  <si>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</si>
  <si>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</si>
  <si>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</si>
  <si>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</si>
  <si>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</si>
  <si>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</si>
  <si>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</si>
  <si>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</si>
  <si>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</si>
  <si>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</si>
  <si>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</si>
  <si>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</si>
  <si>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</si>
  <si>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</si>
  <si>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</si>
  <si>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</si>
  <si>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</si>
  <si>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</si>
  <si>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</si>
  <si>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</si>
  <si>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</si>
  <si>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</si>
  <si>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</si>
  <si>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</si>
  <si>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</si>
  <si>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</si>
  <si>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</si>
  <si>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</si>
  <si>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</si>
  <si>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</si>
  <si>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</si>
  <si>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</si>
  <si>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</si>
  <si>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</si>
  <si>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</si>
  <si>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</si>
  <si>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</si>
  <si>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</si>
  <si>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</si>
  <si>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</si>
  <si>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</si>
  <si>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</si>
  <si>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</si>
  <si>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</si>
  <si>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</si>
  <si>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</si>
  <si>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</si>
  <si>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</si>
  <si>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</si>
  <si>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</si>
  <si>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</si>
  <si>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</si>
  <si>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</si>
  <si>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</si>
  <si>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</si>
  <si>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</si>
  <si>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</si>
  <si>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</si>
  <si>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</si>
  <si>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</si>
  <si>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</si>
  <si>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</si>
  <si>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</si>
  <si>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</si>
  <si>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</si>
  <si>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</si>
  <si>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</si>
  <si>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</si>
  <si>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</si>
  <si>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</si>
  <si>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</si>
  <si>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</si>
  <si>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</si>
  <si>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</si>
  <si>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</si>
  <si>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</si>
  <si>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</si>
  <si>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</si>
  <si>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</si>
  <si>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</si>
  <si>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</si>
  <si>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</si>
  <si>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</si>
  <si>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</si>
  <si>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</si>
  <si>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</si>
  <si>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</si>
  <si>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</si>
  <si>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</si>
  <si>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</si>
  <si>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</si>
  <si>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</si>
  <si>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</si>
  <si>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</si>
  <si>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</si>
  <si>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</si>
  <si>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</si>
  <si>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</si>
  <si>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</si>
  <si>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</si>
  <si>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</si>
  <si>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</si>
  <si>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</si>
  <si>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</si>
  <si>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</si>
  <si>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</si>
  <si>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</si>
  <si>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</si>
  <si>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</si>
  <si>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</si>
  <si>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</si>
  <si>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</si>
  <si>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</si>
  <si>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</si>
  <si>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</si>
  <si>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</si>
  <si>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</si>
  <si>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</si>
  <si>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</si>
  <si>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</si>
  <si>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</si>
  <si>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</si>
  <si>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</si>
  <si>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</si>
  <si>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</si>
  <si>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</si>
  <si>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</si>
  <si>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</si>
  <si>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</si>
  <si>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</si>
  <si>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</si>
  <si>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</si>
  <si>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</si>
  <si>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</si>
  <si>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</si>
  <si>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</si>
  <si>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</si>
  <si>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</si>
  <si>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</si>
  <si>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</si>
  <si>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</si>
  <si>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</si>
  <si>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</si>
  <si>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</si>
  <si>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</si>
  <si>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</si>
  <si>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</si>
  <si>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</si>
  <si>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</si>
  <si>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</si>
  <si>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</si>
  <si>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</si>
  <si>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</si>
  <si>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</si>
  <si>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</si>
  <si>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</si>
  <si>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</si>
  <si>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</si>
  <si>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</si>
  <si>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</si>
  <si>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</si>
  <si>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</si>
  <si>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</si>
  <si>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</si>
  <si>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</si>
  <si>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</si>
  <si>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</si>
  <si>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</si>
  <si>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</si>
  <si>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</si>
  <si>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</si>
  <si>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</si>
  <si>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</si>
  <si>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</si>
  <si>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</si>
  <si>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</si>
  <si>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</si>
  <si>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</si>
  <si>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</si>
  <si>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</si>
  <si>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</si>
  <si>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</si>
  <si>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</si>
  <si>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</si>
  <si>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</si>
  <si>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</si>
  <si>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</si>
  <si>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</si>
  <si>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</si>
  <si>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</si>
  <si>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</si>
  <si>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</si>
  <si>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</si>
  <si>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</si>
  <si>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</si>
  <si>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</si>
  <si>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</si>
  <si>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</si>
  <si>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</si>
  <si>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</si>
  <si>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</si>
  <si>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</si>
  <si>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</si>
  <si>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</si>
  <si>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</si>
  <si>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</si>
  <si>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</si>
  <si>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</si>
  <si>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</si>
  <si>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</si>
  <si>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</si>
  <si>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</si>
  <si>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</si>
  <si>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</si>
  <si>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</si>
  <si>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</si>
  <si>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</si>
  <si>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</si>
  <si>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</si>
  <si>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</si>
  <si>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</si>
  <si>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</si>
  <si>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</si>
  <si>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</si>
  <si>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</si>
  <si>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</si>
  <si>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</si>
  <si>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</si>
  <si>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</si>
  <si>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</si>
  <si>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</si>
  <si>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</si>
  <si>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</si>
  <si>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</si>
  <si>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</si>
  <si>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</si>
  <si>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</si>
  <si>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</si>
  <si>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</si>
  <si>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</si>
  <si>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</si>
  <si>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</si>
  <si>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</si>
  <si>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</si>
  <si>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</si>
  <si>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</si>
  <si>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</si>
  <si>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</si>
  <si>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</si>
  <si>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</si>
  <si>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</si>
  <si>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</si>
  <si>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</si>
  <si>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</si>
  <si>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</si>
  <si>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</si>
  <si>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</si>
  <si>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</si>
  <si>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</si>
  <si>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</si>
  <si>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</si>
  <si>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</si>
  <si>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</si>
  <si>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</si>
  <si>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</si>
  <si>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</si>
  <si>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</si>
  <si>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</si>
  <si>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</si>
  <si>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</si>
  <si>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</si>
  <si>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</si>
  <si>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</si>
  <si>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</si>
  <si>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</si>
  <si>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</si>
  <si>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</si>
  <si>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</si>
  <si>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</si>
  <si>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</si>
  <si>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</si>
  <si>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</si>
  <si>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</si>
  <si>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</si>
  <si>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</si>
  <si>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</si>
  <si>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</si>
  <si>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</si>
  <si>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</si>
  <si>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</si>
  <si>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</si>
  <si>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</si>
  <si>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</si>
  <si>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</si>
  <si>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</si>
  <si>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</si>
  <si>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</si>
  <si>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</si>
  <si>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</si>
  <si>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</si>
  <si>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</si>
  <si>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</si>
  <si>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</si>
  <si>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</si>
  <si>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</si>
  <si>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</si>
  <si>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</si>
  <si>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</si>
  <si>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</si>
  <si>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</si>
  <si>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</si>
  <si>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</si>
  <si>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</si>
  <si>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</si>
  <si>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</si>
  <si>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</si>
  <si>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</si>
  <si>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</si>
  <si>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</si>
  <si>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</si>
  <si>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</si>
  <si>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</si>
  <si>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</si>
  <si>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</si>
  <si>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</si>
  <si>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</si>
  <si>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</si>
  <si>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</si>
  <si>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</si>
  <si>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</si>
  <si>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</si>
  <si>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</si>
  <si>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</si>
  <si>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</si>
  <si>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</si>
  <si>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</si>
  <si>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</si>
  <si>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</si>
  <si>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</si>
  <si>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</si>
  <si>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</si>
  <si>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</si>
  <si>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</si>
  <si>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</si>
  <si>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</si>
  <si>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</si>
  <si>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</si>
  <si>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</si>
  <si>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</si>
  <si>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</si>
  <si>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</si>
  <si>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</si>
  <si>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</si>
  <si>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</si>
  <si>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</si>
  <si>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</si>
  <si>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</si>
  <si>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</si>
  <si>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</si>
  <si>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</si>
  <si>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</si>
  <si>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</si>
  <si>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</si>
  <si>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</si>
  <si>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</si>
  <si>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</si>
  <si>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</si>
  <si>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</si>
  <si>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</si>
  <si>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</si>
  <si>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</si>
  <si>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</si>
  <si>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</si>
  <si>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</si>
  <si>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</si>
  <si>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</si>
  <si>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</si>
  <si>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</si>
  <si>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</si>
  <si>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</si>
  <si>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</si>
  <si>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</si>
  <si>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</si>
  <si>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</si>
  <si>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</si>
  <si>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</si>
  <si>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</si>
  <si>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</si>
  <si>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</si>
  <si>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</si>
  <si>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</si>
  <si>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</si>
  <si>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</si>
  <si>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</si>
  <si>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</si>
  <si>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</si>
  <si>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</si>
  <si>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</si>
  <si>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</si>
  <si>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</si>
  <si>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</si>
  <si>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</si>
  <si>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</si>
  <si>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</si>
  <si>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</si>
  <si>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</si>
  <si>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</si>
  <si>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</si>
  <si>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</si>
  <si>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</si>
  <si>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</si>
  <si>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</si>
  <si>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</si>
  <si>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</si>
  <si>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</si>
  <si>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</si>
  <si>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</si>
  <si>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</si>
  <si>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</si>
  <si>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</si>
  <si>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</si>
  <si>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</si>
  <si>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</si>
  <si>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</si>
  <si>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</si>
  <si>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</si>
  <si>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</si>
  <si>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</si>
  <si>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</si>
  <si>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</si>
  <si>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</si>
  <si>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</si>
  <si>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</si>
  <si>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</si>
  <si>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</si>
  <si>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</si>
  <si>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</si>
  <si>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</si>
  <si>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</si>
  <si>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</si>
  <si>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</si>
  <si>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</si>
  <si>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</si>
  <si>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</si>
  <si>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</si>
  <si>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</si>
  <si>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</si>
  <si>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</si>
  <si>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</si>
  <si>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</si>
  <si>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</si>
  <si>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</si>
  <si>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</si>
  <si>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</si>
  <si>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</si>
  <si>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</si>
  <si>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</si>
  <si>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</si>
  <si>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</si>
  <si>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</si>
  <si>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</si>
  <si>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</si>
  <si>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</si>
  <si>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</si>
  <si>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</si>
  <si>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</si>
  <si>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</si>
  <si>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</si>
  <si>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</si>
  <si>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</si>
  <si>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</si>
  <si>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</si>
  <si>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</si>
  <si>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</si>
  <si>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</si>
  <si>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</si>
  <si>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</si>
  <si>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</si>
  <si>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</si>
  <si>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</si>
  <si>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</si>
  <si>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</si>
  <si>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</si>
  <si>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</si>
  <si>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</si>
  <si>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</si>
  <si>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</si>
  <si>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</si>
  <si>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</si>
  <si>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</si>
  <si>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</si>
  <si>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</si>
  <si>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</si>
  <si>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</si>
  <si>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</si>
  <si>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</si>
  <si>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</si>
  <si>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</si>
  <si>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</si>
  <si>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</si>
  <si>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</si>
  <si>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</si>
  <si>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</si>
  <si>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</si>
  <si>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</si>
  <si>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</si>
  <si>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</si>
  <si>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</si>
  <si>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</si>
  <si>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</si>
  <si>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</si>
  <si>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</si>
  <si>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</si>
  <si>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</si>
  <si>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</si>
  <si>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</si>
  <si>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</si>
  <si>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</si>
  <si>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</si>
  <si>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</si>
  <si>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</si>
  <si>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</si>
  <si>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</si>
  <si>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</si>
  <si>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</si>
  <si>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</si>
  <si>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</si>
  <si>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</si>
  <si>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</si>
  <si>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</si>
  <si>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</si>
  <si>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</si>
  <si>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</si>
  <si>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</si>
  <si>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</si>
  <si>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</si>
  <si>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</si>
  <si>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</si>
  <si>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</si>
  <si>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</si>
  <si>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</si>
  <si>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</si>
  <si>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</si>
  <si>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</si>
  <si>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</si>
  <si>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</si>
  <si>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</si>
  <si>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</si>
  <si>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</si>
  <si>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</si>
  <si>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</si>
  <si>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</si>
  <si>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</si>
  <si>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</si>
  <si>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</si>
  <si>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</si>
  <si>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</si>
  <si>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</si>
  <si>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</si>
  <si>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</si>
  <si>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</si>
  <si>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</si>
  <si>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</si>
  <si>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</si>
  <si>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</si>
  <si>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</si>
  <si>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</si>
  <si>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</si>
  <si>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</si>
  <si>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</si>
  <si>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</si>
  <si>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</si>
  <si>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</si>
  <si>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</si>
  <si>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</si>
  <si>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</si>
  <si>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</si>
  <si>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</si>
  <si>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</si>
  <si>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</si>
  <si>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</si>
  <si>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</si>
  <si>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</si>
  <si>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</si>
  <si>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</si>
  <si>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</si>
  <si>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</si>
  <si>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</si>
  <si>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</si>
  <si>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</si>
  <si>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</si>
  <si>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</si>
  <si>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</si>
  <si>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</si>
  <si>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</si>
  <si>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</si>
  <si>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</si>
  <si>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</si>
  <si>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</si>
  <si>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</si>
  <si>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</si>
  <si>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</si>
  <si>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</si>
  <si>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</si>
  <si>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</si>
  <si>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</si>
  <si>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</si>
  <si>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</si>
  <si>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</si>
  <si>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</si>
  <si>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</si>
  <si>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</si>
  <si>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</si>
  <si>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</si>
  <si>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</si>
  <si>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</si>
  <si>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</si>
  <si>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</si>
  <si>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</si>
  <si>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</si>
  <si>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</si>
  <si>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</si>
  <si>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</si>
  <si>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</si>
  <si>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</si>
  <si>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</si>
  <si>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</si>
  <si>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</si>
  <si>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</si>
  <si>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</si>
  <si>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</si>
  <si>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</si>
  <si>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</si>
  <si>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</si>
  <si>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</si>
  <si>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</si>
  <si>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</si>
  <si>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</si>
  <si>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</si>
  <si>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</si>
  <si>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</si>
  <si>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</si>
  <si>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</si>
  <si>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</si>
  <si>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</si>
  <si>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</si>
  <si>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</si>
  <si>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</si>
  <si>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</si>
  <si>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</si>
  <si>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</si>
  <si>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</si>
  <si>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</si>
  <si>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</si>
  <si>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</si>
  <si>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</si>
  <si>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</si>
  <si>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</si>
  <si>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</si>
  <si>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</si>
  <si>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</si>
  <si>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</si>
  <si>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</si>
  <si>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</si>
  <si>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</si>
  <si>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</si>
  <si>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</si>
  <si>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</si>
  <si>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</si>
  <si>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</si>
  <si>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</si>
  <si>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</si>
  <si>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</si>
  <si>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</si>
  <si>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</si>
  <si>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</si>
  <si>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</si>
  <si>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</si>
  <si>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</si>
  <si>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</si>
  <si>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</si>
  <si>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</si>
  <si>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</si>
  <si>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</si>
  <si>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</si>
  <si>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</si>
  <si>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</si>
  <si>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</si>
  <si>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</si>
  <si>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</si>
  <si>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</si>
  <si>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</si>
  <si>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</si>
  <si>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</si>
  <si>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</si>
  <si>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</si>
  <si>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</si>
  <si>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</si>
  <si>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</si>
  <si>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</si>
  <si>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</si>
  <si>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</si>
  <si>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</si>
  <si>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</si>
  <si>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</si>
  <si>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</si>
  <si>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</si>
  <si>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</si>
  <si>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</si>
  <si>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</si>
  <si>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</si>
  <si>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</si>
  <si>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</si>
  <si>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</si>
  <si>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</si>
  <si>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</si>
  <si>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</si>
  <si>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</si>
  <si>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</si>
  <si>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</si>
  <si>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</si>
  <si>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</si>
  <si>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</si>
  <si>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</si>
  <si>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</si>
  <si>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</si>
  <si>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</si>
  <si>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</si>
  <si>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</si>
  <si>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</si>
  <si>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</si>
  <si>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</si>
  <si>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</si>
  <si>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</si>
  <si>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</si>
  <si>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</si>
  <si>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</si>
  <si>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</si>
  <si>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</si>
  <si>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</si>
  <si>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</si>
  <si>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</si>
  <si>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</si>
  <si>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</si>
  <si>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</si>
  <si>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</si>
  <si>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</si>
  <si>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</si>
  <si>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</si>
  <si>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</si>
  <si>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</si>
  <si>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</si>
  <si>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</si>
  <si>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</si>
  <si>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</si>
  <si>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</si>
  <si>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</si>
  <si>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</si>
  <si>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</si>
  <si>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</si>
  <si>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</si>
  <si>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</si>
  <si>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</si>
  <si>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</si>
  <si>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</si>
  <si>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</si>
  <si>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</si>
  <si>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</si>
  <si>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</si>
  <si>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</si>
  <si>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</si>
  <si>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</si>
  <si>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</si>
  <si>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</si>
  <si>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</si>
  <si>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</si>
  <si>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</si>
  <si>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</si>
  <si>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</si>
  <si>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</si>
  <si>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</si>
  <si>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</si>
  <si>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</si>
  <si>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</si>
  <si>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</si>
  <si>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</si>
  <si>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</si>
  <si>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</si>
  <si>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</si>
  <si>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</si>
  <si>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</si>
  <si>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</si>
  <si>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</si>
  <si>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</si>
  <si>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</si>
  <si>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</si>
  <si>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</si>
  <si>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</si>
  <si>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</si>
  <si>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</si>
  <si>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</si>
  <si>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</si>
  <si>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</si>
  <si>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</si>
  <si>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</si>
  <si>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</si>
  <si>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</si>
  <si>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</si>
  <si>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</si>
  <si>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</si>
  <si>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</si>
  <si>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</si>
  <si>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</si>
  <si>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</si>
  <si>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</si>
  <si>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</si>
  <si>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</si>
  <si>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</si>
  <si>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</si>
  <si>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</si>
  <si>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</si>
  <si>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</si>
  <si>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</si>
  <si>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</si>
  <si>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</si>
  <si>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</si>
  <si>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</si>
  <si>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</si>
  <si>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</si>
  <si>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</si>
  <si>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</si>
  <si>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</si>
  <si>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</si>
  <si>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</si>
  <si>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</si>
  <si>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</si>
  <si>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</si>
  <si>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</si>
  <si>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</si>
  <si>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</si>
  <si>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</si>
  <si>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</si>
  <si>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</si>
  <si>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</si>
  <si>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</si>
  <si>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</si>
  <si>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</si>
  <si>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</si>
  <si>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</si>
  <si>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</si>
  <si>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</si>
  <si>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</si>
  <si>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</si>
  <si>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</si>
  <si>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</si>
  <si>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</si>
  <si>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</si>
  <si>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</si>
  <si>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</si>
  <si>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</si>
  <si>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</si>
  <si>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</si>
  <si>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</si>
  <si>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</si>
  <si>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</si>
  <si>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</si>
  <si>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</si>
  <si>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</si>
  <si>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</si>
  <si>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</si>
  <si>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</si>
  <si>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</si>
  <si>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</si>
  <si>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</si>
  <si>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</si>
  <si>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</si>
  <si>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</si>
  <si>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</si>
  <si>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</si>
  <si>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</si>
  <si>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</si>
  <si>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</si>
  <si>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</si>
  <si>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</si>
  <si>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</si>
  <si>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</si>
  <si>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</si>
  <si>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</si>
  <si>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</si>
  <si>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</si>
  <si>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</si>
  <si>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</si>
  <si>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</si>
  <si>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</si>
  <si>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</si>
  <si>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</si>
  <si>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</si>
  <si>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</si>
  <si>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</si>
  <si>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</si>
  <si>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</si>
  <si>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</si>
  <si>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</si>
  <si>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</si>
  <si>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</si>
  <si>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</si>
  <si>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</si>
  <si>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</si>
  <si>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</si>
  <si>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</si>
  <si>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</si>
  <si>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</si>
  <si>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</si>
  <si>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</si>
  <si>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</si>
  <si>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</si>
  <si>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</si>
  <si>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</si>
  <si>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</si>
  <si>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</si>
  <si>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</si>
  <si>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</si>
  <si>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</si>
  <si>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</si>
  <si>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</si>
  <si>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</si>
  <si>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</si>
  <si>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</si>
  <si>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</si>
  <si>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</si>
  <si>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</si>
  <si>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</si>
  <si>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</si>
  <si>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</si>
  <si>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</si>
  <si>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</si>
  <si>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</si>
  <si>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</si>
  <si>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</si>
  <si>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</si>
  <si>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</si>
  <si>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</si>
  <si>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</si>
  <si>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</si>
  <si>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</si>
  <si>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</si>
  <si>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</si>
  <si>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</si>
  <si>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</si>
  <si>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</si>
  <si>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</si>
  <si>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</si>
  <si>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</si>
  <si>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</si>
  <si>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</si>
  <si>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</si>
  <si>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</si>
  <si>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</si>
  <si>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</si>
  <si>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</si>
  <si>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</si>
  <si>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</si>
  <si>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</si>
  <si>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</si>
  <si>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</si>
  <si>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</si>
  <si>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</si>
  <si>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</si>
  <si>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</si>
  <si>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</si>
  <si>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</si>
  <si>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</si>
  <si>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</si>
  <si>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</si>
  <si>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</si>
  <si>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</si>
  <si>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</si>
  <si>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</si>
  <si>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</si>
  <si>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</si>
  <si>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</si>
  <si>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</si>
  <si>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</si>
  <si>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</si>
  <si>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</si>
  <si>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</si>
  <si>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</si>
  <si>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</si>
  <si>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</si>
  <si>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</si>
  <si>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</si>
  <si>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</si>
  <si>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</si>
  <si>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</si>
  <si>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</si>
  <si>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</si>
  <si>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</si>
  <si>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</si>
  <si>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</si>
  <si>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</si>
  <si>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</si>
  <si>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</si>
  <si>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</si>
  <si>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</si>
  <si>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</si>
  <si>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</si>
  <si>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</si>
  <si>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</si>
  <si>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</si>
  <si>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</si>
  <si>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</si>
  <si>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</si>
  <si>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</si>
  <si>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</si>
  <si>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</si>
  <si>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</si>
  <si>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</si>
  <si>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</si>
  <si>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</si>
  <si>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</si>
  <si>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</si>
  <si>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</si>
  <si>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</si>
  <si>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</si>
  <si>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</si>
  <si>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</si>
  <si>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</si>
  <si>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</si>
  <si>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</si>
  <si>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</si>
  <si>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</si>
  <si>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</si>
  <si>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</si>
  <si>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</si>
  <si>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</si>
  <si>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</si>
  <si>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</si>
  <si>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</si>
  <si>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</si>
  <si>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</si>
  <si>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</si>
  <si>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</si>
  <si>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</si>
  <si>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</si>
  <si>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</si>
  <si>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</si>
  <si>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</si>
  <si>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</si>
  <si>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</si>
  <si>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</si>
  <si>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</si>
  <si>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</si>
  <si>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</si>
  <si>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</si>
  <si>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</si>
  <si>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</si>
  <si>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</si>
  <si>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</si>
  <si>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</si>
  <si>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</si>
  <si>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</si>
  <si>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</si>
  <si>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</si>
  <si>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</si>
  <si>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</si>
  <si>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</si>
  <si>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</si>
  <si>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</si>
  <si>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</si>
  <si>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</si>
  <si>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</si>
  <si>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</si>
  <si>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</si>
  <si>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</si>
  <si>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</si>
  <si>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</si>
  <si>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</si>
  <si>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</si>
  <si>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</si>
  <si>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</si>
  <si>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</si>
  <si>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</si>
  <si>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</si>
  <si>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</si>
  <si>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</si>
  <si>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</si>
  <si>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</si>
  <si>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</si>
  <si>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</si>
  <si>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</si>
  <si>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</si>
  <si>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</si>
  <si>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</si>
  <si>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</si>
  <si>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</si>
  <si>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</si>
  <si>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</si>
  <si>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</si>
  <si>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</si>
  <si>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</si>
  <si>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</si>
  <si>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</si>
  <si>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</si>
  <si>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</si>
  <si>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</si>
  <si>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</si>
  <si>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</si>
  <si>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</si>
  <si>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</si>
  <si>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</si>
  <si>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</si>
  <si>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</si>
  <si>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</si>
  <si>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</si>
  <si>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</si>
  <si>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</si>
  <si>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</si>
  <si>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</si>
  <si>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</si>
  <si>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</si>
  <si>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</si>
  <si>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</si>
  <si>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</si>
  <si>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</si>
  <si>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</si>
  <si>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</si>
  <si>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</si>
  <si>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</si>
  <si>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</si>
  <si>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</si>
  <si>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</si>
  <si>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</si>
  <si>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</si>
  <si>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</si>
  <si>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</si>
  <si>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</si>
  <si>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</si>
  <si>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</si>
  <si>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</si>
  <si>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</si>
  <si>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</si>
  <si>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</si>
  <si>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</si>
  <si>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</si>
  <si>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</si>
  <si>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</si>
  <si>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</si>
  <si>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</si>
  <si>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</si>
  <si>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</si>
  <si>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</si>
  <si>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</si>
  <si>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</si>
  <si>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</si>
  <si>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</si>
  <si>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</si>
  <si>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</si>
  <si>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</si>
  <si>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</si>
  <si>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</si>
  <si>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</si>
  <si>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</si>
  <si>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</si>
  <si>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</si>
  <si>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</si>
  <si>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</si>
  <si>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</si>
  <si>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</si>
  <si>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</si>
  <si>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</si>
  <si>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</si>
  <si>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</si>
  <si>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</si>
  <si>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</si>
  <si>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</si>
  <si>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</si>
  <si>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</si>
  <si>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</si>
  <si>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</si>
  <si>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</si>
  <si>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</si>
  <si>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</si>
  <si>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</si>
  <si>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</si>
  <si>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</si>
  <si>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</si>
  <si>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</si>
  <si>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</si>
  <si>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</si>
  <si>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</si>
  <si>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</si>
  <si>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</si>
  <si>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</si>
  <si>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</si>
  <si>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</si>
  <si>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</si>
  <si>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</si>
  <si>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</si>
  <si>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</si>
  <si>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</si>
  <si>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</si>
  <si>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</si>
  <si>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</si>
  <si>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</si>
  <si>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</si>
  <si>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</si>
  <si>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</si>
  <si>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</si>
  <si>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</si>
  <si>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</si>
  <si>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</si>
  <si>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</si>
  <si>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</si>
  <si>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</si>
  <si>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</si>
  <si>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</si>
  <si>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</si>
  <si>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</si>
  <si>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</si>
  <si>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</si>
  <si>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</si>
  <si>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</si>
  <si>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</si>
  <si>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</si>
  <si>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</si>
  <si>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</si>
  <si>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</si>
  <si>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</si>
  <si>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</si>
  <si>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</si>
  <si>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</si>
  <si>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</si>
  <si>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</si>
  <si>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</si>
  <si>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</si>
  <si>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</si>
  <si>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</si>
  <si>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</si>
  <si>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</si>
  <si>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</si>
  <si>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</si>
  <si>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</si>
  <si>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</si>
  <si>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</si>
  <si>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</si>
  <si>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</si>
  <si>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</si>
  <si>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</si>
  <si>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</si>
  <si>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</si>
  <si>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</si>
  <si>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</si>
  <si>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</si>
  <si>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</si>
  <si>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</si>
  <si>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</si>
  <si>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</si>
  <si>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</si>
  <si>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</si>
  <si>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</si>
  <si>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</si>
  <si>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</si>
  <si>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</si>
  <si>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</si>
  <si>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</si>
  <si>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</si>
  <si>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</si>
  <si>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</si>
  <si>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</si>
  <si>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</si>
  <si>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</si>
  <si>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</si>
  <si>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</si>
  <si>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</si>
  <si>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</si>
  <si>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</si>
  <si>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</si>
  <si>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</si>
  <si>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</si>
  <si>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</si>
  <si>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</si>
  <si>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</si>
  <si>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</si>
  <si>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</si>
  <si>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</si>
  <si>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</si>
  <si>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</si>
  <si>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</si>
  <si>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</si>
  <si>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</si>
  <si>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</si>
  <si>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</si>
  <si>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</si>
  <si>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</si>
  <si>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</si>
  <si>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</si>
  <si>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</si>
  <si>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</si>
  <si>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</si>
  <si>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</si>
  <si>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</si>
  <si>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</si>
  <si>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</si>
  <si>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</si>
  <si>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</si>
  <si>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</si>
  <si>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</si>
  <si>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</si>
  <si>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</si>
  <si>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</si>
  <si>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</si>
  <si>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</si>
  <si>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</si>
  <si>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</si>
  <si>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</si>
  <si>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</si>
  <si>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</si>
  <si>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</si>
  <si>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</si>
  <si>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</si>
  <si>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</si>
  <si>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</si>
  <si>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</si>
  <si>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</si>
  <si>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</si>
  <si>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</si>
  <si>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</si>
  <si>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</si>
  <si>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</si>
  <si>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</si>
  <si>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</si>
  <si>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</si>
  <si>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</si>
  <si>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</si>
  <si>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</si>
  <si>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</si>
  <si>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</si>
  <si>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</si>
  <si>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</si>
  <si>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</si>
  <si>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</si>
  <si>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</si>
  <si>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</si>
  <si>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</si>
  <si>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</si>
  <si>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</si>
  <si>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</si>
  <si>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</si>
  <si>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</si>
  <si>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</si>
  <si>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</si>
  <si>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</si>
  <si>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</si>
  <si>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</si>
  <si>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</si>
  <si>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</si>
  <si>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</si>
  <si>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</si>
  <si>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</si>
  <si>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</si>
  <si>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</si>
  <si>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</si>
  <si>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</si>
  <si>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</si>
  <si>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</si>
  <si>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</si>
  <si>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</si>
  <si>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</si>
  <si>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</si>
  <si>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</si>
  <si>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</si>
  <si>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</si>
  <si>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</si>
  <si>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</si>
  <si>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</si>
  <si>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</si>
  <si>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</si>
  <si>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</si>
  <si>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</si>
  <si>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</si>
  <si>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</si>
  <si>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</si>
  <si>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</si>
  <si>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</si>
  <si>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</si>
  <si>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</si>
  <si>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</si>
  <si>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</si>
  <si>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</si>
  <si>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</si>
  <si>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</si>
  <si>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</si>
  <si>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</si>
  <si>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</si>
  <si>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</si>
  <si>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</si>
  <si>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</si>
  <si>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</si>
  <si>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</si>
  <si>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</si>
  <si>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</si>
  <si>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</si>
  <si>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</si>
  <si>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</si>
  <si>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</si>
  <si>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</si>
  <si>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</si>
  <si>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</si>
  <si>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</si>
  <si>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</si>
  <si>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</si>
  <si>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</si>
  <si>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</si>
  <si>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</si>
  <si>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</si>
  <si>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</si>
  <si>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</si>
  <si>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</si>
  <si>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</si>
  <si>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</si>
  <si>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</si>
  <si>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</si>
  <si>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</si>
  <si>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</si>
  <si>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</si>
  <si>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</si>
  <si>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</si>
  <si>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</si>
  <si>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</si>
  <si>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</si>
  <si>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</si>
  <si>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</si>
  <si>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</si>
  <si>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</si>
  <si>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</si>
  <si>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</si>
  <si>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</si>
  <si>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</si>
  <si>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</si>
  <si>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</si>
  <si>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</si>
  <si>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</si>
  <si>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</si>
  <si>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</si>
  <si>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</si>
  <si>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</si>
  <si>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</si>
  <si>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</si>
  <si>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</si>
  <si>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</si>
  <si>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</si>
  <si>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</si>
  <si>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</si>
  <si>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</si>
  <si>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</si>
  <si>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</si>
  <si>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</si>
  <si>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</si>
  <si>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</si>
  <si>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</si>
  <si>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</si>
  <si>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</si>
  <si>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</si>
  <si>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</si>
  <si>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</si>
  <si>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</si>
  <si>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</si>
  <si>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</si>
  <si>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</si>
  <si>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</si>
  <si>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</si>
  <si>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</si>
  <si>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</si>
  <si>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</si>
  <si>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</si>
  <si>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</si>
  <si>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</si>
  <si>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</si>
  <si>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</si>
  <si>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</si>
  <si>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</si>
  <si>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</si>
  <si>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</si>
  <si>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</si>
  <si>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</si>
  <si>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</si>
  <si>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</si>
  <si>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</si>
  <si>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</si>
  <si>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</si>
  <si>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</si>
  <si>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</si>
  <si>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</si>
  <si>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</si>
  <si>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</si>
  <si>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</si>
  <si>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</si>
  <si>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</si>
  <si>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</si>
  <si>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</si>
  <si>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</si>
  <si>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</si>
  <si>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</si>
  <si>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</si>
  <si>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</si>
  <si>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</si>
  <si>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</si>
  <si>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</si>
  <si>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</si>
  <si>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</si>
  <si>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</si>
  <si>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</si>
  <si>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</si>
  <si>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</si>
  <si>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</si>
  <si>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</si>
  <si>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</si>
  <si>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</si>
  <si>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</si>
  <si>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</si>
  <si>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</si>
  <si>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</si>
  <si>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</si>
  <si>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</si>
  <si>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</si>
  <si>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</si>
  <si>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</si>
  <si>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</si>
  <si>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</si>
  <si>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</si>
  <si>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</si>
  <si>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</si>
  <si>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</si>
  <si>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</si>
  <si>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</si>
  <si>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</si>
  <si>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</si>
  <si>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</si>
  <si>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</si>
  <si>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</si>
  <si>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</si>
  <si>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</si>
  <si>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</si>
  <si>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</si>
  <si>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</si>
  <si>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</si>
  <si>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</si>
  <si>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</si>
  <si>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</si>
  <si>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</si>
  <si>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</si>
  <si>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</si>
  <si>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</si>
  <si>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</si>
  <si>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</si>
  <si>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</si>
  <si>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</si>
  <si>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</si>
  <si>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</si>
  <si>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</si>
  <si>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</si>
  <si>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</si>
  <si>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</si>
  <si>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</si>
  <si>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</si>
  <si>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</si>
  <si>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</si>
  <si>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</si>
  <si>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</si>
  <si>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</si>
  <si>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</si>
  <si>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</si>
  <si>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</si>
  <si>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</si>
  <si>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</si>
  <si>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</si>
  <si>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</si>
  <si>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</si>
  <si>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</si>
  <si>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</si>
  <si>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</si>
  <si>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</si>
  <si>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</si>
  <si>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</si>
  <si>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</si>
  <si>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</si>
  <si>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</si>
  <si>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</si>
  <si>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</si>
  <si>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</si>
  <si>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</si>
  <si>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</si>
  <si>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</si>
  <si>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</si>
  <si>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</si>
  <si>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</si>
  <si>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</si>
  <si>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</si>
  <si>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</si>
  <si>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</si>
  <si>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</si>
  <si>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</si>
  <si>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</si>
  <si>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</si>
  <si>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</si>
  <si>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</si>
  <si>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</si>
  <si>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</si>
  <si>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</si>
  <si>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</si>
  <si>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</si>
  <si>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</si>
  <si>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</si>
  <si>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</si>
  <si>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</si>
  <si>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</si>
  <si>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</si>
  <si>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</si>
  <si>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</si>
  <si>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</si>
  <si>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</si>
  <si>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</si>
  <si>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</si>
  <si>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</si>
  <si>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</si>
  <si>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</si>
  <si>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</si>
  <si>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</si>
  <si>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</si>
  <si>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</si>
  <si>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</si>
  <si>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</si>
  <si>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</si>
  <si>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</si>
  <si>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</si>
  <si>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</si>
  <si>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</si>
  <si>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</si>
  <si>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</si>
  <si>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</si>
  <si>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</si>
  <si>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</si>
  <si>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</si>
  <si>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</si>
  <si>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</si>
  <si>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</si>
  <si>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</si>
  <si>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</si>
  <si>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</si>
  <si>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</si>
  <si>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</si>
  <si>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</si>
  <si>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</si>
  <si>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</si>
  <si>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</si>
  <si>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</si>
  <si>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</si>
  <si>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</si>
  <si>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</si>
  <si>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</si>
  <si>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</si>
  <si>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</si>
  <si>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</si>
  <si>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</si>
  <si>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</si>
  <si>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</si>
  <si>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</si>
  <si>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</si>
  <si>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</si>
  <si>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</si>
  <si>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</si>
  <si>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</si>
  <si>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</si>
  <si>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</si>
  <si>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</si>
  <si>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</si>
  <si>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</si>
  <si>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</si>
  <si>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</si>
  <si>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</si>
  <si>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</si>
  <si>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</si>
  <si>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</si>
  <si>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</si>
  <si>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</si>
  <si>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</si>
  <si>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</si>
  <si>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</si>
  <si>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</si>
  <si>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</si>
  <si>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</si>
  <si>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</si>
  <si>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</si>
  <si>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</si>
  <si>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</si>
  <si>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</si>
  <si>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</si>
  <si>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</si>
  <si>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</si>
  <si>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</si>
  <si>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</si>
  <si>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</si>
  <si>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</si>
  <si>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</si>
  <si>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</si>
  <si>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</si>
  <si>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</si>
  <si>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</si>
  <si>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</si>
  <si>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</si>
  <si>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</si>
  <si>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</si>
  <si>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</si>
  <si>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</si>
  <si>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</si>
  <si>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</si>
  <si>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</si>
  <si>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</si>
  <si>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</si>
  <si>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</si>
  <si>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</si>
  <si>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</si>
  <si>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</si>
  <si>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</si>
  <si>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</si>
  <si>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</si>
  <si>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</si>
  <si>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</si>
  <si>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</si>
  <si>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</si>
  <si>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</si>
  <si>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</si>
  <si>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</si>
  <si>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</si>
  <si>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</si>
  <si>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</si>
  <si>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</si>
  <si>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</si>
  <si>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</si>
  <si>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</si>
  <si>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</si>
  <si>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</si>
  <si>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</si>
  <si>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</si>
  <si>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</si>
  <si>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</si>
  <si>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</si>
  <si>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</si>
  <si>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</si>
  <si>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</si>
  <si>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</si>
  <si>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</si>
  <si>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</si>
  <si>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</si>
  <si>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</si>
  <si>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</si>
  <si>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</si>
  <si>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</si>
  <si>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</si>
  <si>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</si>
  <si>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</si>
  <si>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</si>
  <si>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</si>
  <si>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</si>
  <si>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</si>
  <si>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</si>
  <si>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</si>
  <si>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</si>
  <si>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</si>
  <si>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</si>
  <si>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</si>
  <si>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</si>
  <si>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</si>
  <si>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</si>
  <si>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</si>
  <si>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</si>
  <si>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</si>
  <si>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</si>
  <si>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</si>
  <si>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</si>
  <si>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</si>
  <si>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</si>
  <si>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</si>
  <si>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</si>
  <si>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</si>
  <si>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</si>
  <si>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</si>
  <si>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</si>
  <si>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</si>
  <si>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</si>
  <si>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</si>
  <si>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</si>
  <si>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</si>
  <si>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</si>
  <si>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</si>
  <si>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</si>
  <si>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</si>
  <si>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</si>
  <si>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</si>
  <si>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</si>
  <si>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</si>
  <si>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</si>
  <si>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</si>
  <si>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</si>
  <si>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</si>
  <si>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</si>
  <si>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</si>
  <si>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</si>
  <si>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</si>
  <si>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</si>
  <si>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</si>
  <si>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</si>
  <si>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</si>
  <si>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</si>
  <si>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</si>
  <si>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</si>
  <si>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</si>
  <si>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</si>
  <si>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</si>
  <si>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</si>
  <si>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</si>
  <si>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</si>
  <si>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</si>
  <si>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</si>
  <si>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</si>
  <si>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</si>
  <si>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</si>
  <si>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</si>
  <si>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</si>
  <si>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</si>
  <si>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</si>
  <si>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</si>
  <si>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</si>
  <si>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</si>
  <si>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</si>
  <si>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</si>
  <si>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</si>
  <si>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</si>
  <si>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</si>
  <si>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</si>
  <si>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</si>
  <si>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</si>
  <si>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</si>
  <si>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</si>
  <si>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</si>
  <si>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</si>
  <si>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</si>
  <si>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</si>
  <si>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</si>
  <si>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</si>
  <si>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</si>
  <si>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</si>
  <si>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</si>
  <si>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</si>
  <si>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</si>
  <si>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</si>
  <si>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</si>
  <si>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</si>
  <si>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</si>
  <si>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</si>
  <si>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</si>
  <si>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</si>
  <si>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</si>
  <si>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</si>
  <si>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</si>
  <si>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</si>
  <si>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</si>
  <si>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</si>
  <si>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</si>
  <si>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</si>
  <si>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</si>
  <si>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</si>
  <si>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</si>
  <si>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</si>
  <si>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</si>
  <si>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</si>
  <si>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</si>
  <si>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</si>
  <si>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</si>
  <si>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</si>
  <si>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</si>
  <si>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</si>
  <si>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</si>
  <si>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</si>
  <si>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</si>
  <si>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</si>
  <si>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</si>
  <si>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</si>
  <si>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</si>
  <si>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</si>
  <si>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</si>
  <si>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</si>
  <si>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</si>
  <si>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</si>
  <si>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</si>
  <si>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</si>
  <si>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</si>
  <si>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</si>
  <si>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</si>
  <si>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</si>
  <si>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</si>
  <si>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</si>
  <si>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</si>
  <si>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</si>
  <si>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</si>
  <si>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</si>
  <si>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</si>
  <si>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</si>
  <si>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</si>
  <si>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</si>
  <si>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</si>
  <si>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</si>
  <si>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</si>
  <si>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</si>
  <si>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</si>
  <si>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</si>
  <si>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</si>
  <si>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</si>
  <si>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</si>
  <si>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</si>
  <si>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</si>
  <si>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</si>
  <si>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</si>
  <si>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</si>
  <si>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</si>
  <si>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</si>
  <si>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</si>
  <si>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</si>
  <si>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</si>
  <si>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</si>
  <si>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</si>
  <si>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</si>
  <si>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</si>
  <si>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</si>
  <si>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</si>
  <si>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</si>
  <si>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</si>
  <si>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</si>
  <si>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</si>
  <si>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</si>
  <si>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</si>
  <si>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</si>
  <si>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</si>
  <si>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</si>
  <si>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</si>
  <si>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</si>
  <si>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</si>
  <si>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</si>
  <si>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</si>
  <si>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</si>
  <si>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</si>
  <si>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</si>
  <si>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</si>
  <si>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</si>
  <si>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</si>
  <si>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</si>
  <si>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</si>
  <si>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</si>
  <si>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</si>
  <si>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</si>
  <si>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</si>
  <si>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</si>
  <si>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</si>
  <si>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</si>
  <si>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</si>
  <si>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</si>
  <si>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</si>
  <si>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</si>
  <si>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</si>
  <si>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</si>
  <si>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</si>
  <si>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</si>
  <si>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</si>
  <si>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</si>
  <si>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</si>
  <si>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</si>
  <si>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</si>
  <si>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</si>
  <si>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</si>
  <si>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</si>
  <si>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</si>
  <si>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</si>
  <si>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</si>
  <si>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</si>
  <si>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</si>
  <si>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</si>
  <si>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</si>
  <si>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</si>
  <si>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</si>
  <si>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</si>
  <si>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</si>
  <si>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</si>
  <si>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</si>
  <si>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</si>
  <si>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</si>
  <si>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</si>
  <si>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</si>
  <si>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</si>
  <si>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</si>
  <si>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</si>
  <si>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</si>
  <si>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</si>
  <si>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</si>
  <si>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</si>
  <si>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</si>
  <si>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</si>
  <si>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</si>
  <si>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</si>
  <si>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</si>
  <si>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</si>
  <si>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</si>
  <si>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</si>
  <si>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</si>
  <si>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</si>
  <si>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</si>
  <si>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</si>
  <si>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</si>
  <si>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</si>
  <si>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</si>
  <si>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</si>
  <si>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</si>
  <si>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</si>
  <si>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</si>
  <si>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</si>
  <si>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</si>
  <si>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</si>
  <si>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</si>
  <si>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</si>
  <si>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</si>
  <si>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</si>
  <si>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</si>
  <si>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</si>
  <si>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</si>
  <si>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</si>
  <si>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</si>
  <si>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</si>
  <si>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</si>
  <si>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</si>
  <si>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</si>
  <si>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</si>
  <si>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</si>
  <si>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</si>
  <si>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</si>
  <si>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</si>
  <si>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</si>
  <si>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</si>
  <si>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</si>
  <si>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</si>
  <si>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</si>
  <si>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</si>
  <si>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</si>
  <si>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</si>
  <si>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</si>
  <si>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</si>
  <si>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</si>
  <si>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</si>
  <si>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</si>
  <si>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</si>
  <si>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</si>
  <si>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</si>
  <si>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</si>
  <si>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</si>
  <si>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</si>
  <si>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</si>
  <si>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</si>
  <si>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</si>
  <si>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</si>
  <si>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</si>
  <si>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</si>
  <si>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</si>
  <si>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</si>
  <si>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</si>
  <si>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</si>
  <si>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</si>
  <si>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</si>
  <si>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</si>
  <si>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</si>
  <si>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</si>
  <si>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</si>
  <si>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</si>
  <si>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</si>
  <si>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</si>
  <si>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</si>
  <si>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</si>
  <si>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</si>
  <si>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</si>
  <si>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</si>
  <si>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</si>
  <si>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</si>
  <si>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</si>
  <si>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</si>
  <si>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</si>
  <si>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</si>
  <si>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</si>
  <si>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</si>
  <si>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</si>
  <si>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</si>
  <si>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</si>
  <si>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</si>
  <si>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</si>
  <si>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</si>
  <si>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</si>
  <si>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</si>
  <si>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</si>
  <si>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</si>
  <si>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</si>
  <si>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</si>
  <si>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</si>
  <si>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</si>
  <si>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</si>
  <si>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</si>
  <si>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</si>
  <si>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</si>
  <si>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</si>
  <si>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</si>
  <si>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</si>
  <si>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</si>
  <si>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</si>
  <si>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</si>
  <si>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</si>
  <si>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</si>
  <si>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</si>
  <si>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</si>
  <si>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</si>
  <si>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</si>
  <si>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</si>
  <si>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</si>
  <si>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</si>
  <si>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</si>
  <si>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</si>
  <si>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</si>
  <si>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</si>
  <si>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</si>
  <si>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</si>
  <si>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</si>
  <si>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</si>
  <si>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</si>
  <si>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</si>
  <si>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</si>
  <si>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</si>
  <si>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</si>
  <si>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</si>
  <si>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</si>
  <si>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</si>
  <si>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</si>
  <si>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</si>
  <si>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</si>
  <si>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</si>
  <si>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</si>
  <si>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</si>
  <si>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</si>
  <si>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</si>
  <si>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</si>
  <si>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</si>
  <si>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</si>
  <si>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</si>
  <si>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</si>
  <si>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</si>
  <si>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</si>
  <si>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</si>
  <si>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</si>
  <si>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</si>
  <si>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</si>
  <si>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</si>
  <si>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</si>
  <si>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</si>
  <si>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</si>
  <si>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</si>
  <si>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</si>
  <si>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</si>
  <si>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</si>
  <si>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</si>
  <si>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</si>
  <si>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</si>
  <si>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</si>
  <si>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</si>
  <si>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</si>
  <si>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</si>
  <si>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</si>
  <si>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</si>
  <si>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</si>
  <si>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</si>
  <si>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</si>
  <si>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</si>
  <si>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</si>
  <si>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</si>
  <si>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</si>
  <si>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</si>
  <si>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</si>
  <si>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</si>
  <si>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</si>
  <si>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</si>
  <si>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</si>
  <si>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</si>
  <si>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</si>
  <si>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</si>
  <si>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</si>
  <si>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</si>
  <si>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</si>
  <si>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</si>
  <si>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</si>
  <si>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</si>
  <si>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</si>
  <si>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</si>
  <si>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</si>
  <si>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</si>
  <si>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</si>
  <si>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</si>
  <si>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</si>
  <si>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</si>
  <si>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</si>
  <si>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</si>
  <si>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</si>
  <si>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</si>
  <si>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</si>
  <si>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</si>
  <si>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</si>
  <si>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</si>
  <si>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</si>
  <si>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</si>
  <si>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</si>
  <si>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</si>
  <si>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</si>
  <si>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</si>
  <si>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</si>
  <si>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</si>
  <si>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</si>
  <si>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</si>
  <si>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</si>
  <si>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</si>
  <si>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</si>
  <si>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</si>
  <si>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</si>
  <si>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</si>
  <si>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</si>
  <si>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</si>
  <si>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</si>
  <si>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</si>
  <si>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</si>
  <si>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</si>
  <si>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</si>
  <si>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</si>
  <si>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</si>
  <si>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</si>
  <si>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</si>
  <si>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</si>
  <si>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</si>
  <si>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</si>
  <si>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</si>
  <si>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</si>
  <si>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</si>
  <si>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</si>
  <si>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</si>
  <si>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</si>
  <si>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</si>
  <si>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</si>
  <si>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</si>
  <si>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</si>
  <si>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</si>
  <si>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</si>
  <si>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</si>
  <si>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</si>
  <si>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</si>
  <si>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</si>
  <si>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</si>
  <si>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</si>
  <si>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</si>
  <si>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</si>
  <si>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</si>
  <si>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</si>
  <si>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</si>
  <si>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</si>
  <si>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</si>
  <si>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</si>
  <si>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</si>
  <si>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</si>
  <si>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</si>
  <si>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</si>
  <si>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</si>
  <si>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</si>
  <si>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</si>
  <si>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</si>
  <si>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</si>
  <si>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</si>
  <si>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</si>
  <si>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</si>
  <si>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</si>
  <si>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</si>
  <si>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</si>
  <si>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</si>
  <si>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</si>
  <si>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</si>
  <si>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</si>
  <si>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</si>
  <si>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</si>
  <si>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</si>
  <si>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</si>
  <si>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</si>
  <si>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</si>
  <si>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</si>
  <si>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</si>
  <si>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</si>
  <si>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</si>
  <si>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</si>
  <si>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</si>
  <si>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</si>
  <si>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</si>
  <si>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</si>
  <si>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</si>
  <si>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</si>
  <si>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</si>
  <si>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</si>
  <si>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</si>
  <si>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</si>
  <si>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</si>
  <si>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</si>
  <si>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</si>
  <si>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</si>
  <si>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</si>
  <si>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</si>
  <si>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</si>
  <si>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</si>
  <si>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</si>
  <si>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</si>
  <si>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</si>
  <si>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</si>
  <si>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</si>
  <si>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</si>
  <si>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</si>
  <si>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</si>
  <si>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</si>
  <si>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</si>
  <si>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</si>
  <si>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</si>
  <si>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</si>
  <si>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</si>
  <si>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</si>
  <si>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</si>
  <si>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</si>
  <si>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</si>
  <si>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</si>
  <si>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</si>
  <si>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</si>
  <si>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</si>
  <si>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</si>
  <si>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</si>
  <si>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</si>
  <si>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</si>
  <si>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</si>
  <si>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</si>
  <si>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</si>
  <si>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</si>
  <si>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</si>
  <si>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</si>
  <si>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</si>
  <si>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</si>
  <si>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</si>
  <si>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</si>
  <si>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</si>
  <si>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</si>
  <si>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</si>
  <si>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</si>
  <si>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</si>
  <si>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</si>
  <si>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</si>
  <si>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</si>
  <si>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</si>
  <si>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</si>
  <si>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</si>
  <si>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</si>
  <si>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</si>
  <si>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</si>
  <si>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</si>
  <si>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</si>
  <si>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</si>
  <si>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</si>
  <si>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</si>
  <si>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</si>
  <si>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</si>
  <si>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</si>
  <si>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</si>
  <si>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</si>
  <si>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</si>
  <si>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</si>
  <si>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</si>
  <si>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</si>
  <si>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</si>
  <si>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</si>
  <si>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</si>
  <si>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</si>
  <si>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</si>
  <si>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</si>
  <si>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</si>
  <si>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</si>
  <si>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</si>
  <si>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</si>
  <si>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</si>
  <si>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</si>
  <si>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</si>
  <si>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</si>
  <si>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</si>
  <si>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</si>
  <si>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</si>
  <si>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</si>
  <si>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</si>
  <si>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</si>
  <si>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</si>
  <si>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</si>
  <si>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</si>
  <si>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</si>
  <si>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</si>
  <si>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</si>
  <si>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</si>
  <si>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</si>
  <si>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</si>
  <si>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</si>
  <si>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</si>
  <si>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</si>
  <si>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</si>
  <si>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</si>
  <si>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</si>
  <si>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</si>
  <si>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</si>
  <si>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</si>
  <si>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</si>
  <si>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</si>
  <si>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</si>
  <si>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</si>
  <si>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</si>
  <si>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</si>
  <si>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</si>
  <si>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</si>
  <si>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</si>
  <si>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</si>
  <si>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</si>
  <si>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</si>
  <si>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</si>
  <si>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</si>
  <si>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</si>
  <si>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</si>
  <si>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</si>
  <si>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</si>
  <si>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</si>
  <si>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</si>
  <si>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</si>
  <si>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</si>
  <si>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</si>
  <si>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</si>
  <si>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</si>
  <si>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</si>
  <si>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</si>
  <si>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</si>
  <si>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</si>
  <si>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</si>
  <si>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</si>
  <si>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</si>
  <si>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</si>
  <si>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</si>
  <si>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</si>
  <si>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</si>
  <si>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</si>
  <si>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</si>
  <si>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</si>
  <si>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</si>
  <si>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</si>
  <si>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</si>
  <si>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</si>
  <si>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</si>
  <si>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</si>
  <si>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</si>
  <si>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</si>
  <si>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</si>
  <si>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</si>
  <si>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</si>
  <si>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</si>
  <si>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</si>
  <si>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</si>
  <si>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</si>
  <si>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</si>
  <si>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</si>
  <si>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</si>
  <si>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</si>
  <si>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</si>
  <si>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</si>
  <si>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</si>
  <si>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</si>
  <si>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</si>
  <si>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</si>
  <si>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</si>
  <si>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</si>
  <si>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</si>
  <si>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</si>
  <si>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</si>
  <si>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</si>
  <si>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</si>
  <si>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</si>
  <si>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</si>
  <si>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</si>
  <si>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</si>
  <si>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</si>
  <si>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</si>
  <si>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</si>
  <si>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</si>
  <si>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</si>
  <si>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</si>
  <si>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</si>
  <si>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</si>
  <si>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</si>
  <si>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</si>
  <si>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</si>
  <si>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</si>
  <si>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</si>
  <si>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</si>
  <si>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</si>
  <si>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</si>
  <si>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</si>
  <si>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</si>
  <si>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</si>
  <si>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</si>
  <si>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</si>
  <si>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</si>
  <si>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</si>
  <si>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</si>
  <si>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</si>
  <si>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</si>
  <si>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</si>
  <si>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</si>
  <si>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</si>
  <si>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</si>
  <si>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</si>
  <si>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</si>
  <si>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</si>
  <si>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</si>
  <si>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</si>
  <si>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</si>
  <si>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</si>
  <si>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</si>
  <si>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</si>
  <si>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</si>
  <si>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</si>
  <si>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</si>
  <si>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</si>
  <si>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</si>
  <si>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</si>
  <si>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</si>
  <si>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</si>
  <si>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</si>
  <si>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</si>
  <si>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</si>
  <si>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</si>
  <si>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</si>
  <si>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</si>
  <si>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</si>
  <si>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</si>
  <si>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</si>
  <si>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</si>
  <si>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</si>
  <si>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</si>
  <si>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</si>
  <si>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</si>
  <si>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</si>
  <si>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</si>
  <si>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</si>
  <si>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</si>
  <si>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</si>
  <si>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</si>
  <si>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</si>
  <si>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</si>
  <si>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</si>
  <si>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</si>
  <si>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</si>
  <si>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</si>
  <si>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</si>
  <si>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</si>
  <si>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</si>
  <si>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</si>
  <si>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</si>
  <si>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</si>
  <si>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</si>
  <si>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</si>
  <si>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</si>
  <si>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</si>
  <si>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</si>
  <si>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</si>
  <si>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</si>
  <si>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</si>
  <si>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</si>
  <si>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</si>
  <si>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</si>
  <si>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</si>
  <si>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</si>
  <si>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</si>
  <si>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</si>
  <si>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</si>
  <si>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</si>
  <si>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</si>
  <si>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</si>
  <si>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</si>
  <si>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</si>
  <si>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</si>
  <si>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</si>
  <si>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</si>
  <si>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</si>
  <si>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</si>
  <si>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</si>
  <si>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</si>
  <si>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</si>
  <si>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</si>
  <si>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</si>
  <si>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</si>
  <si>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</si>
  <si>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</si>
  <si>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</si>
  <si>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</si>
  <si>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</si>
  <si>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</si>
  <si>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</si>
  <si>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</si>
  <si>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</si>
  <si>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</si>
  <si>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</si>
  <si>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</si>
  <si>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</si>
  <si>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</si>
  <si>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</si>
  <si>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</si>
  <si>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</si>
  <si>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</si>
  <si>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</si>
  <si>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</si>
  <si>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</si>
  <si>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</si>
  <si>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</si>
  <si>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</si>
  <si>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</si>
  <si>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</si>
  <si>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</si>
  <si>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</si>
  <si>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</si>
  <si>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</si>
  <si>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</si>
  <si>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</si>
  <si>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</si>
  <si>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</si>
  <si>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</si>
  <si>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</si>
  <si>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</si>
  <si>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</si>
  <si>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</si>
  <si>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</si>
  <si>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</si>
  <si>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</si>
  <si>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</si>
  <si>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</si>
  <si>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</si>
  <si>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</si>
  <si>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</si>
  <si>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</si>
  <si>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</si>
  <si>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</si>
  <si>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</si>
  <si>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</si>
  <si>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</si>
  <si>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</si>
  <si>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</si>
  <si>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</si>
  <si>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</si>
  <si>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</si>
  <si>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</si>
  <si>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</si>
  <si>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</si>
  <si>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</si>
  <si>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</si>
  <si>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</si>
  <si>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</si>
  <si>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</si>
  <si>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</si>
  <si>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</si>
  <si>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</si>
  <si>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</si>
  <si>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</si>
  <si>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</si>
  <si>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</si>
  <si>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</si>
  <si>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</si>
  <si>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</si>
  <si>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</si>
  <si>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</si>
  <si>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</si>
  <si>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</si>
  <si>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</si>
  <si>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</si>
  <si>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</si>
  <si>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</si>
  <si>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</si>
  <si>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</si>
  <si>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</si>
  <si>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</si>
  <si>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</si>
  <si>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</si>
  <si>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</si>
  <si>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</si>
  <si>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</si>
  <si>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</si>
  <si>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</si>
  <si>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</si>
  <si>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</si>
  <si>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</si>
  <si>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</si>
  <si>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</si>
  <si>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</si>
  <si>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</si>
  <si>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</si>
  <si>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</si>
  <si>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</si>
  <si>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</si>
  <si>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</si>
  <si>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</si>
  <si>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</si>
  <si>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</si>
  <si>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</si>
  <si>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</si>
  <si>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</si>
  <si>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</si>
  <si>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</si>
  <si>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</si>
  <si>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</si>
  <si>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</si>
  <si>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</si>
  <si>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</si>
  <si>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</si>
  <si>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</si>
  <si>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</si>
  <si>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</si>
  <si>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</si>
  <si>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</si>
  <si>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</si>
  <si>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</si>
  <si>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</si>
  <si>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</si>
  <si>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</si>
  <si>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</si>
  <si>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</si>
  <si>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</si>
  <si>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</si>
  <si>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</si>
  <si>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</si>
  <si>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</si>
  <si>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</si>
  <si>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</si>
  <si>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</si>
  <si>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</si>
  <si>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</si>
  <si>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</si>
  <si>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</si>
  <si>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</si>
  <si>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</si>
  <si>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</si>
  <si>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</si>
  <si>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</si>
  <si>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</si>
  <si>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</si>
  <si>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</si>
  <si>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</si>
  <si>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</si>
  <si>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</si>
  <si>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</si>
  <si>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</si>
  <si>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</si>
  <si>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</si>
  <si>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</si>
  <si>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</si>
  <si>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</si>
  <si>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</si>
  <si>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</si>
  <si>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</si>
  <si>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</si>
  <si>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</si>
  <si>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</si>
  <si>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</si>
  <si>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</si>
  <si>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</si>
  <si>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</si>
  <si>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</si>
  <si>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</si>
  <si>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</si>
  <si>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</si>
  <si>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</si>
  <si>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</si>
  <si>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</si>
  <si>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</si>
  <si>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</si>
  <si>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</si>
  <si>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</si>
  <si>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</si>
  <si>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</si>
  <si>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</si>
  <si>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</si>
  <si>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</si>
  <si>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</si>
  <si>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</si>
  <si>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</si>
  <si>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</si>
  <si>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</si>
  <si>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</si>
  <si>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</si>
  <si>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</si>
  <si>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</si>
  <si>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</si>
  <si>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</si>
  <si>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</si>
  <si>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</si>
  <si>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</si>
  <si>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</si>
  <si>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</si>
  <si>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</si>
  <si>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</si>
  <si>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</si>
  <si>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</si>
  <si>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</si>
  <si>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</si>
  <si>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</si>
  <si>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</si>
  <si>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</si>
  <si>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</si>
  <si>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</si>
  <si>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</si>
  <si>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</si>
  <si>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</si>
  <si>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</si>
  <si>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</si>
  <si>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</si>
  <si>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</si>
  <si>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</si>
  <si>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</si>
  <si>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</si>
  <si>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</si>
  <si>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</si>
  <si>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</si>
  <si>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</si>
  <si>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</si>
  <si>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</si>
  <si>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</si>
  <si>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</si>
  <si>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</si>
  <si>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</si>
  <si>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</si>
  <si>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</si>
  <si>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</si>
  <si>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</si>
  <si>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</si>
  <si>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</si>
  <si>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</si>
  <si>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</si>
  <si>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</si>
  <si>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</si>
  <si>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</si>
  <si>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</si>
  <si>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</si>
  <si>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</si>
  <si>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</si>
  <si>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</si>
  <si>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</si>
  <si>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</si>
  <si>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</si>
  <si>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</si>
  <si>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</si>
  <si>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</si>
  <si>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</si>
  <si>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</si>
  <si>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</si>
  <si>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</si>
  <si>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</si>
  <si>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</si>
  <si>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</si>
  <si>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</si>
  <si>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</si>
  <si>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</si>
  <si>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</si>
  <si>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</si>
  <si>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</si>
  <si>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</si>
  <si>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</si>
  <si>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</si>
  <si>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</si>
  <si>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</si>
  <si>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</si>
  <si>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</si>
  <si>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</si>
  <si>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</si>
  <si>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</si>
  <si>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</si>
  <si>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</si>
  <si>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</si>
  <si>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</si>
  <si>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</si>
  <si>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</si>
  <si>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</si>
  <si>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</si>
  <si>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</si>
  <si>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</si>
  <si>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</si>
  <si>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</si>
  <si>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</si>
  <si>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</si>
  <si>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</si>
  <si>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</si>
  <si>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</si>
  <si>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</si>
  <si>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</si>
  <si>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</si>
  <si>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</si>
  <si>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</si>
  <si>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</si>
  <si>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</si>
  <si>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</si>
  <si>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</si>
  <si>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</si>
  <si>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</si>
  <si>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</si>
  <si>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</si>
  <si>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</si>
  <si>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</si>
  <si>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</si>
  <si>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</si>
  <si>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</si>
  <si>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</si>
  <si>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</si>
  <si>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</si>
  <si>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</si>
  <si>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</si>
  <si>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</si>
  <si>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</si>
  <si>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</si>
  <si>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</si>
  <si>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</si>
  <si>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</si>
  <si>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</si>
  <si>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</si>
  <si>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</si>
  <si>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</si>
  <si>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</si>
  <si>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</si>
  <si>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</si>
  <si>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</si>
  <si>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</si>
  <si>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</si>
  <si>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</si>
  <si>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</si>
  <si>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</si>
  <si>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</si>
  <si>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</si>
  <si>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</si>
  <si>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</si>
  <si>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</si>
  <si>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</si>
  <si>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</si>
  <si>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</si>
  <si>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</si>
  <si>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</si>
  <si>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</si>
  <si>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</si>
  <si>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</si>
  <si>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</si>
  <si>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</si>
  <si>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</si>
  <si>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</si>
  <si>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</si>
  <si>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</si>
  <si>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</si>
  <si>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</si>
  <si>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</si>
  <si>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</si>
  <si>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</si>
  <si>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</si>
  <si>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</si>
  <si>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</si>
  <si>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</si>
  <si>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</si>
  <si>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</si>
  <si>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</si>
  <si>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</si>
  <si>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</si>
  <si>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</si>
  <si>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</si>
  <si>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</si>
  <si>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</si>
  <si>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</si>
  <si>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</si>
  <si>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</si>
  <si>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</si>
  <si>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</si>
  <si>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</si>
  <si>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</si>
  <si>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</si>
  <si>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</si>
  <si>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</si>
  <si>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</si>
  <si>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</si>
  <si>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</si>
  <si>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</si>
  <si>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</si>
  <si>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</si>
  <si>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</si>
  <si>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</si>
  <si>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</si>
  <si>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</si>
  <si>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</si>
  <si>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</si>
  <si>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</si>
  <si>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</si>
  <si>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</si>
  <si>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</si>
  <si>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</si>
  <si>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</si>
  <si>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</si>
  <si>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</si>
  <si>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</si>
  <si>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</si>
  <si>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</si>
  <si>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</si>
  <si>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</si>
  <si>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</si>
  <si>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</si>
  <si>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</si>
  <si>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</si>
  <si>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</si>
  <si>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</si>
  <si>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</si>
  <si>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</si>
  <si>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</si>
  <si>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</si>
  <si>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</si>
  <si>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</si>
  <si>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</si>
  <si>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</si>
  <si>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</si>
  <si>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</si>
  <si>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</si>
  <si>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</si>
  <si>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</si>
  <si>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</si>
  <si>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</si>
  <si>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</si>
  <si>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</si>
  <si>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</si>
  <si>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</si>
  <si>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</si>
  <si>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</si>
  <si>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</si>
  <si>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</si>
  <si>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</si>
  <si>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</si>
  <si>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</si>
  <si>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</si>
  <si>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</si>
  <si>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</si>
  <si>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</si>
  <si>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</si>
  <si>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</si>
  <si>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</si>
  <si>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</si>
  <si>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</si>
  <si>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</si>
  <si>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</si>
  <si>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</si>
  <si>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</si>
  <si>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</si>
  <si>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</si>
  <si>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</si>
  <si>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</si>
  <si>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</si>
  <si>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</si>
  <si>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</si>
  <si>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</si>
  <si>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</si>
  <si>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</si>
  <si>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</si>
  <si>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</si>
  <si>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</si>
  <si>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</si>
  <si>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</si>
  <si>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</si>
  <si>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</si>
  <si>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</si>
  <si>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</si>
  <si>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</si>
  <si>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</si>
  <si>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</si>
  <si>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</si>
  <si>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</si>
  <si>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</si>
  <si>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</si>
  <si>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</si>
  <si>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</si>
  <si>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</si>
  <si>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</si>
  <si>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</si>
  <si>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</si>
  <si>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</si>
  <si>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</si>
  <si>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</si>
  <si>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</si>
  <si>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</si>
  <si>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</si>
  <si>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</si>
  <si>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</si>
  <si>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</si>
  <si>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</si>
  <si>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</si>
  <si>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</si>
  <si>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</si>
  <si>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</si>
  <si>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</si>
  <si>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</si>
  <si>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</si>
  <si>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</si>
  <si>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</si>
  <si>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</si>
  <si>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</si>
  <si>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</si>
  <si>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</si>
  <si>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</si>
  <si>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</si>
  <si>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</si>
  <si>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</si>
  <si>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</si>
  <si>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</si>
  <si>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</si>
  <si>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</si>
  <si>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</si>
  <si>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</si>
  <si>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</si>
  <si>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</si>
  <si>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</si>
  <si>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</si>
  <si>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</si>
  <si>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</si>
  <si>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</si>
  <si>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</si>
  <si>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</si>
  <si>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</si>
  <si>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</si>
  <si>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</si>
  <si>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</si>
  <si>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</si>
  <si>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</si>
  <si>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</si>
  <si>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</si>
  <si>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</si>
  <si>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</si>
  <si>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</si>
  <si>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</si>
  <si>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</si>
  <si>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</si>
  <si>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</si>
  <si>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</si>
  <si>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</si>
  <si>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</si>
  <si>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</si>
  <si>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</si>
  <si>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</si>
  <si>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</si>
  <si>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</si>
  <si>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</si>
  <si>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</si>
  <si>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</si>
  <si>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</si>
  <si>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</si>
  <si>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</si>
  <si>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</si>
  <si>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</si>
  <si>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</si>
  <si>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</si>
  <si>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</si>
  <si>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</si>
  <si>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</si>
  <si>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</si>
  <si>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</si>
  <si>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</si>
  <si>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</si>
  <si>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</si>
  <si>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</si>
  <si>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</si>
  <si>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</si>
  <si>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</si>
  <si>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</si>
  <si>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</si>
  <si>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</si>
  <si>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</si>
  <si>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</si>
  <si>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</si>
  <si>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</si>
  <si>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</si>
  <si>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</si>
  <si>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</si>
  <si>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</si>
  <si>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</si>
  <si>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</si>
  <si>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</si>
  <si>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</si>
  <si>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</si>
  <si>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</si>
  <si>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</si>
  <si>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</si>
  <si>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</si>
  <si>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</si>
  <si>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</si>
  <si>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</si>
  <si>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</si>
  <si>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</si>
  <si>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</si>
  <si>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</si>
  <si>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</si>
  <si>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</si>
  <si>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</si>
  <si>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</si>
  <si>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</si>
  <si>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</si>
  <si>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</si>
  <si>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</si>
  <si>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</si>
  <si>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</si>
  <si>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</si>
  <si>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</si>
  <si>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</si>
  <si>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</si>
  <si>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</si>
  <si>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</si>
  <si>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</si>
  <si>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</si>
  <si>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</si>
  <si>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</si>
  <si>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</si>
  <si>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</si>
  <si>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</si>
  <si>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</si>
  <si>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</si>
  <si>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</si>
  <si>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</si>
  <si>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</si>
  <si>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</si>
  <si>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</si>
  <si>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</si>
  <si>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</si>
  <si>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</si>
  <si>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</si>
  <si>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</si>
  <si>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</si>
  <si>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</si>
  <si>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</si>
  <si>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</si>
  <si>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</si>
  <si>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</si>
  <si>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</si>
  <si>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</si>
  <si>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</si>
  <si>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</si>
  <si>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</si>
  <si>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</si>
  <si>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</si>
  <si>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</si>
  <si>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</si>
  <si>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</si>
  <si>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</si>
  <si>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</si>
  <si>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</si>
  <si>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</si>
  <si>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</si>
  <si>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</si>
  <si>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</si>
  <si>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</si>
  <si>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</si>
  <si>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</si>
  <si>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</si>
  <si>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</si>
  <si>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</si>
  <si>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</si>
  <si>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</si>
  <si>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</si>
  <si>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</si>
  <si>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</si>
  <si>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</si>
  <si>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</si>
  <si>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</si>
  <si>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</si>
  <si>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</si>
  <si>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</si>
  <si>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</si>
  <si>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</si>
  <si>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</si>
  <si>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</si>
  <si>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</si>
  <si>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</si>
  <si>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</si>
  <si>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</si>
  <si>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</si>
  <si>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</si>
  <si>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</si>
  <si>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</si>
  <si>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</si>
  <si>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</si>
  <si>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</si>
  <si>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</si>
  <si>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</si>
  <si>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</si>
  <si>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</si>
  <si>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</si>
  <si>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</si>
  <si>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</si>
  <si>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</si>
  <si>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</si>
  <si>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</si>
  <si>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</si>
  <si>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</si>
  <si>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</si>
  <si>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</si>
  <si>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</si>
  <si>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</si>
  <si>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</si>
  <si>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</si>
  <si>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</si>
  <si>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</si>
  <si>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</si>
  <si>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</si>
  <si>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</si>
  <si>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</si>
  <si>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</si>
  <si>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</si>
  <si>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</si>
  <si>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</si>
  <si>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</si>
  <si>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</si>
  <si>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</si>
  <si>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</si>
  <si>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</si>
  <si>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</si>
  <si>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</si>
  <si>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</si>
  <si>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</si>
  <si>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</si>
  <si>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</si>
  <si>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</si>
  <si>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</si>
  <si>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</si>
  <si>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</si>
  <si>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</si>
  <si>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</si>
  <si>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</si>
  <si>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</si>
  <si>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</si>
  <si>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</si>
  <si>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</si>
  <si>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</si>
  <si>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</si>
  <si>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</si>
  <si>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</si>
  <si>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</si>
  <si>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</si>
  <si>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</si>
  <si>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</si>
  <si>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</si>
  <si>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</si>
  <si>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</si>
  <si>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</si>
  <si>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</si>
  <si>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</si>
  <si>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</si>
  <si>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</si>
  <si>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</si>
  <si>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</si>
  <si>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</si>
  <si>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</si>
  <si>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</si>
  <si>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</si>
  <si>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</si>
  <si>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</si>
  <si>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</si>
  <si>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</si>
  <si>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</si>
  <si>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</si>
  <si>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</si>
  <si>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</si>
  <si>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</si>
  <si>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</si>
  <si>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</si>
  <si>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</si>
  <si>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</si>
  <si>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</si>
  <si>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</si>
  <si>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</si>
  <si>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</si>
  <si>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</si>
  <si>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</si>
  <si>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</si>
  <si>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</si>
  <si>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</si>
  <si>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</si>
  <si>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</si>
  <si>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</si>
  <si>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</si>
  <si>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</si>
  <si>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</si>
  <si>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</si>
  <si>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</si>
  <si>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</si>
  <si>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</si>
  <si>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</si>
  <si>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</si>
  <si>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</si>
  <si>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</si>
  <si>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</si>
  <si>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</si>
  <si>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</si>
  <si>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</si>
  <si>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</si>
  <si>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</si>
  <si>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</si>
  <si>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</si>
  <si>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</si>
  <si>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</si>
  <si>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</si>
  <si>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</si>
  <si>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</si>
  <si>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</si>
  <si>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</si>
  <si>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</si>
  <si>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</si>
  <si>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</si>
  <si>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</si>
  <si>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</si>
  <si>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</si>
  <si>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</si>
  <si>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</si>
  <si>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</si>
  <si>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</si>
  <si>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</si>
  <si>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</si>
  <si>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</si>
  <si>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</si>
  <si>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</si>
  <si>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</si>
  <si>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</si>
  <si>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</si>
  <si>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</si>
  <si>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</si>
  <si>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</si>
  <si>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</si>
  <si>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</si>
  <si>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</si>
  <si>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</si>
  <si>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</si>
  <si>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</si>
  <si>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</si>
  <si>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</si>
  <si>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</si>
  <si>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</si>
  <si>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</si>
  <si>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</si>
  <si>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</si>
  <si>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</si>
  <si>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</si>
  <si>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</si>
  <si>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</si>
  <si>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</si>
  <si>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</si>
  <si>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</si>
  <si>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</si>
  <si>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</si>
  <si>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</si>
  <si>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</si>
  <si>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</si>
  <si>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</si>
  <si>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</si>
  <si>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</si>
  <si>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</si>
  <si>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</si>
  <si>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</si>
  <si>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</si>
  <si>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</si>
  <si>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</si>
  <si>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</si>
  <si>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</si>
  <si>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</si>
  <si>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</si>
  <si>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</si>
  <si>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</si>
  <si>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</si>
  <si>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</si>
  <si>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</si>
  <si>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</si>
  <si>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</si>
  <si>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</si>
  <si>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</si>
  <si>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</si>
  <si>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</si>
  <si>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</si>
  <si>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</si>
  <si>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</si>
  <si>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</si>
  <si>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</si>
  <si>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</si>
  <si>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</si>
  <si>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</si>
  <si>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</si>
  <si>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</si>
  <si>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</si>
  <si>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</si>
  <si>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</si>
  <si>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</si>
  <si>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</si>
  <si>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</si>
  <si>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</si>
  <si>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</si>
  <si>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</si>
  <si>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</si>
  <si>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</si>
  <si>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</si>
  <si>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</si>
  <si>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</si>
  <si>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</si>
  <si>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</si>
  <si>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</si>
  <si>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</si>
  <si>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</si>
  <si>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</si>
  <si>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</si>
  <si>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</si>
  <si>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</si>
  <si>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</si>
  <si>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</si>
  <si>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</si>
  <si>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</si>
  <si>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</si>
  <si>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</si>
  <si>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</si>
  <si>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</si>
  <si>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</si>
  <si>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</si>
  <si>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</si>
  <si>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</si>
  <si>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</si>
  <si>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</si>
  <si>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</si>
  <si>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</si>
  <si>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</si>
  <si>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</si>
  <si>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</si>
  <si>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</si>
  <si>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</si>
  <si>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</si>
  <si>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</si>
  <si>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</si>
  <si>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</si>
  <si>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</si>
  <si>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</si>
  <si>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</si>
  <si>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</si>
  <si>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</si>
  <si>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</si>
  <si>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</si>
  <si>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</si>
  <si>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</si>
  <si>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</si>
  <si>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</si>
  <si>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</si>
  <si>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</si>
  <si>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</si>
  <si>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</si>
  <si>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</si>
  <si>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</si>
  <si>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</si>
  <si>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</si>
  <si>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</si>
  <si>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</si>
  <si>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</si>
  <si>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</si>
  <si>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</si>
  <si>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</si>
  <si>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</si>
  <si>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</si>
  <si>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</si>
  <si>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</si>
  <si>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</si>
  <si>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</si>
  <si>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</si>
  <si>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</si>
  <si>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</si>
  <si>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</si>
  <si>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</si>
  <si>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</si>
  <si>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</si>
  <si>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</si>
  <si>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</si>
  <si>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</si>
  <si>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</si>
  <si>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</si>
  <si>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</si>
  <si>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</si>
  <si>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</si>
  <si>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</si>
  <si>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</si>
  <si>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</si>
  <si>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</si>
  <si>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</si>
  <si>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</si>
  <si>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</si>
  <si>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</si>
  <si>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</si>
  <si>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</si>
  <si>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</si>
  <si>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</si>
  <si>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</si>
  <si>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</si>
  <si>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</si>
  <si>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</si>
  <si>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</si>
  <si>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</si>
  <si>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</si>
  <si>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</si>
  <si>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</si>
  <si>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</si>
  <si>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</si>
  <si>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</si>
  <si>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</si>
  <si>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</si>
  <si>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</si>
  <si>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</si>
  <si>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</si>
  <si>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</si>
  <si>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</si>
  <si>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</si>
  <si>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</si>
  <si>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</si>
  <si>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</si>
  <si>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</si>
  <si>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</si>
  <si>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</si>
  <si>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</si>
  <si>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</si>
  <si>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</si>
  <si>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</si>
  <si>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</si>
  <si>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</si>
  <si>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</si>
  <si>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</si>
  <si>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</si>
  <si>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</si>
  <si>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</si>
  <si>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</si>
  <si>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</si>
  <si>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</si>
  <si>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</si>
  <si>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</si>
  <si>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</si>
  <si>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</si>
  <si>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</si>
  <si>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</si>
  <si>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</si>
  <si>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</si>
  <si>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</si>
  <si>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</si>
  <si>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</si>
  <si>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</si>
  <si>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</si>
  <si>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</si>
  <si>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</si>
  <si>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</si>
  <si>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</si>
  <si>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</si>
  <si>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</si>
  <si>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</si>
  <si>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</si>
  <si>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</si>
  <si>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</si>
  <si>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</si>
  <si>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</si>
  <si>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</si>
  <si>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</si>
  <si>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</si>
  <si>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</si>
  <si>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</si>
  <si>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</si>
  <si>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</si>
  <si>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</si>
  <si>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</si>
  <si>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</si>
  <si>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</si>
  <si>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</si>
  <si>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</si>
  <si>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</si>
  <si>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</si>
  <si>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</si>
  <si>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</si>
  <si>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</si>
  <si>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</si>
  <si>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</si>
  <si>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</si>
  <si>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</si>
  <si>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</si>
  <si>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</si>
  <si>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</si>
  <si>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</si>
  <si>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</si>
  <si>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</si>
  <si>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</si>
  <si>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</si>
  <si>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</si>
  <si>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</si>
  <si>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</si>
  <si>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</si>
  <si>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</si>
  <si>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</si>
  <si>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</si>
  <si>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</si>
  <si>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</si>
  <si>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</si>
  <si>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</si>
  <si>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</si>
  <si>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</si>
  <si>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</si>
  <si>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</si>
  <si>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</si>
  <si>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</si>
  <si>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</si>
  <si>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</si>
  <si>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</si>
  <si>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</si>
  <si>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</si>
  <si>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</si>
  <si>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</si>
  <si>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</si>
  <si>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</si>
  <si>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</si>
  <si>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</si>
  <si>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</si>
  <si>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</si>
  <si>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</si>
  <si>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</si>
  <si>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</si>
  <si>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</si>
  <si>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</si>
  <si>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</si>
  <si>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</si>
  <si>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</si>
  <si>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</si>
  <si>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</si>
  <si>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</si>
  <si>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</si>
  <si>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</si>
  <si>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</si>
  <si>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</si>
  <si>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</si>
  <si>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</si>
  <si>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</si>
  <si>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</si>
  <si>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</si>
  <si>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</si>
  <si>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</si>
  <si>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</si>
  <si>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</si>
  <si>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</si>
  <si>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</si>
  <si>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</si>
  <si>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</si>
  <si>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</si>
  <si>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</si>
  <si>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</si>
  <si>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</si>
  <si>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</si>
  <si>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</si>
  <si>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</si>
  <si>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</si>
  <si>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</si>
  <si>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</si>
  <si>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</si>
  <si>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</si>
  <si>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</si>
  <si>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</si>
  <si>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</si>
  <si>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</si>
  <si>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</si>
  <si>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</si>
  <si>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</si>
  <si>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</si>
  <si>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</si>
  <si>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</si>
  <si>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</si>
  <si>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</si>
  <si>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</si>
  <si>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</si>
  <si>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</si>
  <si>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</si>
  <si>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</si>
  <si>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</si>
  <si>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</si>
  <si>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</si>
  <si>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</si>
  <si>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</si>
  <si>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</si>
  <si>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</si>
  <si>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</si>
  <si>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</si>
  <si>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</si>
  <si>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</si>
  <si>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</si>
  <si>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</si>
  <si>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</si>
  <si>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</si>
  <si>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</si>
  <si>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</si>
  <si>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</si>
  <si>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</si>
  <si>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</si>
  <si>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</si>
  <si>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</si>
  <si>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</si>
  <si>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</si>
  <si>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</si>
  <si>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</si>
  <si>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</si>
  <si>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</si>
  <si>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</si>
  <si>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</si>
  <si>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</si>
  <si>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</si>
  <si>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</si>
  <si>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</si>
  <si>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</si>
  <si>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</si>
  <si>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</si>
  <si>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</si>
  <si>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</si>
  <si>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</si>
  <si>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</si>
  <si>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</si>
  <si>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</si>
  <si>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</si>
  <si>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</si>
  <si>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</si>
  <si>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</si>
  <si>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</si>
  <si>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</si>
  <si>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</si>
  <si>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</si>
  <si>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</si>
  <si>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</si>
  <si>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</si>
  <si>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</si>
  <si>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</si>
  <si>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</si>
  <si>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</si>
  <si>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</si>
  <si>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</si>
  <si>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</si>
  <si>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</si>
  <si>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</si>
  <si>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</si>
  <si>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</si>
  <si>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</si>
  <si>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</si>
  <si>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</si>
  <si>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</si>
  <si>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</si>
  <si>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</si>
  <si>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</si>
  <si>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</si>
  <si>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</si>
  <si>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</si>
  <si>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</si>
  <si>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</si>
  <si>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</si>
  <si>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</si>
  <si>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</si>
  <si>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</si>
  <si>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</si>
  <si>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</si>
  <si>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</si>
  <si>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</si>
  <si>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</si>
  <si>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</si>
  <si>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</si>
  <si>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</si>
  <si>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</si>
  <si>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</si>
  <si>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</si>
  <si>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</si>
  <si>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</si>
  <si>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</si>
  <si>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</si>
  <si>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</si>
  <si>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</si>
  <si>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</si>
  <si>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</si>
  <si>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</si>
  <si>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</si>
  <si>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</si>
  <si>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</si>
  <si>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</si>
  <si>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</si>
  <si>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</si>
  <si>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</si>
  <si>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</si>
  <si>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</si>
  <si>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</si>
  <si>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</si>
  <si>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</si>
  <si>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</si>
  <si>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</si>
  <si>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</si>
  <si>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</si>
  <si>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</si>
  <si>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</si>
  <si>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</si>
  <si>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</si>
  <si>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</si>
  <si>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</si>
  <si>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</si>
  <si>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</si>
  <si>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</si>
  <si>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</si>
  <si>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</si>
  <si>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</si>
  <si>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</si>
  <si>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</si>
  <si>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</si>
  <si>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</si>
  <si>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</si>
  <si>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</si>
  <si>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</si>
  <si>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</si>
  <si>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</si>
  <si>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</si>
  <si>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</si>
  <si>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</si>
  <si>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</si>
  <si>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</si>
  <si>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</si>
  <si>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</si>
  <si>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</si>
  <si>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</si>
  <si>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</si>
  <si>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</si>
  <si>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</si>
  <si>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</si>
  <si>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</si>
  <si>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</si>
  <si>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</si>
  <si>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</si>
  <si>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</si>
  <si>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</si>
  <si>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</si>
  <si>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</si>
  <si>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</si>
  <si>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</si>
  <si>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</si>
  <si>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</si>
  <si>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</si>
  <si>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</si>
  <si>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</si>
  <si>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</si>
  <si>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</si>
  <si>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</si>
  <si>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</si>
  <si>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</si>
  <si>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</si>
  <si>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</si>
  <si>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</si>
  <si>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</si>
  <si>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</si>
  <si>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</si>
  <si>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</si>
  <si>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</si>
  <si>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</si>
  <si>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</si>
  <si>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</si>
  <si>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</si>
  <si>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</si>
  <si>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</si>
  <si>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</si>
  <si>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</si>
  <si>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</si>
  <si>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</si>
  <si>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</si>
  <si>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</si>
  <si>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</si>
  <si>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</si>
  <si>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</si>
  <si>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</si>
  <si>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</si>
  <si>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</si>
  <si>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</si>
  <si>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</si>
  <si>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</si>
  <si>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</si>
  <si>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</si>
  <si>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</si>
  <si>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</si>
  <si>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</si>
  <si>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</si>
  <si>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</si>
  <si>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</si>
  <si>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</si>
  <si>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</si>
  <si>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</si>
  <si>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</si>
  <si>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</si>
  <si>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</si>
  <si>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</si>
  <si>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</si>
  <si>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</si>
  <si>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</si>
  <si>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</si>
  <si>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</si>
  <si>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</si>
  <si>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</si>
  <si>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</si>
  <si>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</si>
  <si>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</si>
  <si>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</si>
  <si>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</si>
  <si>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</si>
  <si>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</si>
  <si>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</si>
  <si>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</si>
  <si>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</si>
  <si>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</si>
  <si>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</si>
  <si>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</si>
  <si>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</si>
  <si>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</si>
  <si>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</si>
  <si>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</si>
  <si>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</si>
  <si>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</si>
  <si>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</si>
  <si>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</si>
  <si>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</si>
  <si>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</si>
  <si>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</si>
  <si>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</si>
  <si>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</si>
  <si>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</si>
  <si>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</si>
  <si>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</si>
  <si>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</si>
  <si>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</si>
  <si>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</si>
  <si>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</si>
  <si>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</si>
  <si>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</si>
  <si>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</si>
  <si>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</si>
  <si>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</si>
  <si>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</si>
  <si>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</si>
  <si>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</si>
  <si>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</si>
  <si>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</si>
  <si>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</si>
  <si>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</si>
  <si>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</si>
  <si>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</si>
  <si>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</si>
  <si>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</si>
  <si>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</si>
  <si>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</si>
  <si>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</si>
  <si>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</si>
  <si>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</si>
  <si>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</si>
  <si>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</si>
  <si>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</si>
  <si>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</si>
  <si>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</si>
  <si>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</si>
  <si>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</si>
  <si>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</si>
  <si>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</si>
  <si>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</si>
  <si>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</si>
  <si>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</si>
  <si>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</si>
  <si>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</si>
  <si>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</si>
  <si>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</si>
  <si>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</si>
  <si>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</si>
  <si>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</si>
  <si>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</si>
  <si>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</si>
  <si>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</si>
  <si>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</si>
  <si>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</si>
  <si>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</si>
  <si>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</si>
  <si>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</si>
  <si>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</si>
  <si>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</si>
  <si>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</si>
  <si>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</si>
  <si>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</si>
  <si>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</si>
  <si>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</si>
  <si>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</si>
  <si>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</si>
  <si>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</si>
  <si>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</si>
  <si>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</si>
  <si>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</si>
  <si>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</si>
  <si>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</si>
  <si>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</si>
  <si>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</si>
  <si>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</si>
  <si>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</si>
  <si>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</si>
  <si>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</si>
  <si>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</si>
  <si>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</si>
  <si>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</si>
  <si>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</si>
  <si>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</si>
  <si>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</si>
  <si>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</si>
  <si>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</si>
  <si>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</si>
  <si>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</si>
  <si>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</si>
  <si>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</si>
  <si>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</si>
  <si>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</si>
  <si>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</si>
  <si>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</si>
  <si>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</si>
  <si>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</si>
  <si>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</si>
  <si>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</si>
  <si>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</si>
  <si>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</si>
  <si>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</si>
  <si>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</si>
  <si>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</si>
  <si>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</si>
  <si>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</si>
  <si>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</si>
  <si>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</si>
  <si>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</si>
  <si>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</si>
  <si>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</si>
  <si>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</si>
  <si>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</si>
  <si>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</si>
  <si>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</si>
  <si>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</si>
  <si>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</si>
  <si>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</si>
  <si>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</si>
  <si>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</si>
  <si>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</si>
  <si>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</si>
  <si>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</si>
  <si>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</si>
  <si>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</si>
  <si>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</si>
  <si>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</si>
  <si>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</si>
  <si>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</si>
  <si>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</si>
  <si>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</si>
  <si>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</si>
  <si>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</si>
  <si>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</si>
  <si>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</si>
  <si>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</si>
  <si>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</si>
  <si>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</si>
  <si>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</si>
  <si>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</si>
  <si>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</si>
  <si>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</si>
  <si>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</si>
  <si>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</si>
  <si>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</si>
  <si>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</si>
  <si>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</si>
  <si>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</si>
  <si>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</si>
  <si>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</si>
  <si>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</si>
  <si>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</si>
  <si>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</si>
  <si>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</si>
  <si>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</si>
  <si>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</si>
  <si>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</si>
  <si>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</si>
  <si>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</si>
  <si>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</si>
  <si>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</si>
  <si>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</si>
  <si>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</si>
  <si>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</si>
  <si>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</si>
  <si>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</si>
  <si>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</si>
  <si>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</si>
  <si>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</si>
  <si>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</si>
  <si>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</si>
  <si>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</si>
  <si>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</si>
  <si>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</si>
  <si>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</si>
  <si>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</si>
  <si>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</si>
  <si>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</si>
  <si>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</si>
  <si>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</si>
  <si>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</si>
  <si>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</si>
  <si>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</si>
  <si>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</si>
  <si>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</si>
  <si>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</si>
  <si>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</si>
  <si>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</si>
  <si>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</si>
  <si>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</si>
  <si>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</si>
  <si>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</si>
  <si>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</si>
  <si>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</si>
  <si>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</si>
  <si>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</si>
  <si>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</si>
  <si>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</si>
  <si>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</si>
  <si>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</si>
  <si>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</si>
  <si>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</si>
  <si>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</si>
  <si>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</si>
  <si>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</si>
  <si>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</si>
  <si>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</si>
  <si>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</si>
  <si>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</si>
  <si>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</si>
  <si>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</si>
  <si>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</si>
  <si>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</si>
  <si>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</si>
  <si>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</si>
  <si>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</si>
  <si>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</si>
  <si>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</si>
  <si>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</si>
  <si>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</si>
  <si>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</si>
  <si>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</si>
  <si>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</si>
  <si>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</si>
  <si>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</si>
  <si>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</si>
  <si>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</si>
  <si>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</si>
  <si>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</si>
  <si>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</si>
  <si>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</si>
  <si>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</si>
  <si>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</si>
  <si>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</si>
  <si>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</si>
  <si>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</si>
  <si>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</si>
  <si>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</si>
  <si>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</si>
  <si>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</si>
  <si>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</si>
  <si>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</si>
  <si>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</si>
  <si>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</si>
  <si>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</si>
  <si>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</si>
  <si>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</si>
  <si>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</si>
  <si>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</si>
  <si>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</si>
  <si>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</si>
  <si>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</si>
  <si>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</si>
  <si>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</si>
  <si>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</si>
  <si>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</si>
  <si>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</si>
  <si>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</si>
  <si>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</si>
  <si>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</si>
  <si>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</si>
  <si>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</si>
  <si>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</si>
  <si>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</si>
  <si>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</si>
  <si>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</si>
  <si>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</si>
  <si>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</si>
  <si>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</si>
  <si>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</si>
  <si>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</si>
  <si>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</si>
  <si>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</si>
  <si>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</si>
  <si>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</si>
  <si>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</si>
  <si>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</si>
  <si>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</si>
  <si>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</si>
  <si>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</si>
  <si>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</si>
  <si>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</si>
  <si>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</si>
  <si>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</si>
  <si>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</si>
  <si>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</si>
  <si>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</si>
  <si>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</si>
  <si>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</si>
  <si>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</si>
  <si>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</si>
  <si>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</si>
  <si>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</si>
  <si>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</si>
  <si>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</si>
  <si>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</si>
  <si>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</si>
  <si>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</si>
  <si>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</si>
  <si>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</si>
  <si>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</si>
  <si>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</si>
  <si>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</si>
  <si>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</si>
  <si>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</si>
  <si>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</si>
  <si>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</si>
  <si>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</si>
  <si>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</si>
  <si>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</si>
  <si>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</si>
  <si>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</si>
  <si>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</si>
  <si>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</si>
  <si>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</si>
  <si>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</si>
  <si>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</si>
  <si>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</si>
  <si>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</si>
  <si>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</si>
  <si>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</si>
  <si>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</si>
  <si>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</si>
  <si>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</si>
  <si>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</si>
  <si>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</si>
  <si>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</si>
  <si>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</si>
  <si>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</si>
  <si>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</si>
  <si>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</si>
  <si>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</si>
  <si>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</si>
  <si>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</si>
  <si>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</si>
  <si>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</si>
  <si>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</si>
  <si>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</si>
  <si>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</si>
  <si>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</si>
  <si>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</si>
  <si>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</si>
  <si>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</si>
  <si>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</si>
  <si>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</si>
  <si>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</si>
  <si>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</si>
  <si>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</si>
  <si>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</si>
  <si>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</si>
  <si>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</si>
  <si>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</si>
  <si>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</si>
  <si>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</si>
  <si>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</si>
  <si>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</si>
  <si>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</si>
  <si>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</si>
  <si>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</si>
  <si>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</si>
  <si>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</si>
  <si>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</si>
  <si>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</si>
  <si>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</si>
  <si>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</si>
  <si>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</si>
  <si>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</si>
  <si>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</si>
  <si>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</si>
  <si>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</si>
  <si>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</si>
  <si>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</si>
  <si>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</si>
  <si>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</si>
  <si>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</si>
  <si>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</si>
  <si>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</si>
  <si>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</si>
  <si>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</si>
  <si>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</si>
  <si>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</si>
  <si>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</si>
  <si>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</si>
  <si>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</si>
  <si>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</si>
  <si>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</si>
  <si>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</si>
  <si>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</si>
  <si>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</si>
  <si>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</si>
  <si>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</si>
  <si>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</si>
  <si>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</si>
  <si>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</si>
  <si>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</si>
  <si>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</si>
  <si>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</si>
  <si>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</si>
  <si>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</si>
  <si>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</si>
  <si>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</si>
  <si>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</si>
  <si>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</si>
  <si>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</si>
  <si>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</si>
  <si>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</si>
  <si>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</si>
  <si>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</si>
  <si>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</si>
  <si>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</si>
  <si>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</si>
  <si>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</si>
  <si>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</si>
  <si>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</si>
  <si>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</si>
  <si>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</si>
  <si>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</si>
  <si>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</si>
  <si>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</si>
  <si>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</si>
  <si>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</si>
  <si>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</si>
  <si>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</si>
  <si>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</si>
  <si>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</si>
  <si>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</si>
  <si>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</si>
  <si>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</si>
  <si>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</si>
  <si>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</si>
  <si>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</si>
  <si>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</si>
  <si>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</si>
  <si>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</si>
  <si>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</si>
  <si>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</si>
  <si>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</si>
  <si>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</si>
  <si>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</si>
  <si>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</si>
  <si>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</si>
  <si>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</si>
  <si>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</si>
  <si>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</si>
  <si>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</si>
  <si>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</si>
  <si>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</si>
  <si>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</si>
  <si>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</si>
  <si>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</si>
  <si>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</si>
  <si>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</si>
  <si>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</si>
  <si>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</si>
  <si>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</si>
  <si>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</si>
  <si>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</si>
  <si>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</si>
  <si>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</si>
  <si>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</si>
  <si>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</si>
  <si>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</si>
  <si>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</si>
  <si>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</si>
  <si>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</si>
  <si>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</si>
  <si>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</si>
  <si>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</si>
  <si>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</si>
  <si>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</si>
  <si>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</si>
  <si>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</si>
  <si>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</si>
  <si>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</si>
  <si>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</si>
  <si>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</si>
  <si>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</si>
  <si>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</si>
  <si>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</si>
  <si>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</si>
  <si>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</si>
  <si>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</si>
  <si>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</si>
  <si>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</si>
  <si>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</si>
  <si>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</si>
  <si>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</si>
  <si>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</si>
  <si>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</si>
  <si>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</si>
  <si>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</si>
  <si>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</si>
  <si>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</si>
  <si>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</si>
  <si>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</si>
  <si>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</si>
  <si>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</si>
  <si>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</si>
  <si>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</si>
  <si>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</si>
  <si>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</si>
  <si>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</si>
  <si>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</si>
  <si>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</si>
  <si>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</si>
  <si>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</si>
  <si>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</si>
  <si>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</si>
  <si>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</si>
  <si>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</si>
  <si>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</si>
  <si>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</si>
  <si>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</si>
  <si>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</si>
  <si>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</si>
  <si>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</si>
  <si>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</si>
  <si>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</si>
  <si>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</si>
  <si>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</si>
  <si>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</si>
  <si>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</si>
  <si>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</si>
  <si>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</si>
  <si>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</si>
  <si>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</si>
  <si>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</si>
  <si>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</si>
  <si>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</si>
  <si>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</si>
  <si>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</si>
  <si>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</si>
  <si>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</si>
  <si>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</si>
  <si>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</si>
  <si>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</si>
  <si>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</si>
  <si>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</si>
  <si>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</si>
  <si>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</si>
  <si>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</si>
  <si>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</si>
  <si>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</si>
  <si>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</si>
  <si>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</si>
  <si>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</si>
  <si>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</si>
  <si>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</si>
  <si>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</si>
  <si>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</si>
  <si>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</si>
  <si>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</si>
  <si>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</si>
  <si>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</si>
  <si>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</si>
  <si>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</si>
  <si>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</si>
  <si>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</si>
  <si>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</si>
  <si>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</si>
  <si>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</si>
  <si>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</si>
  <si>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</si>
  <si>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</si>
  <si>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</si>
  <si>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</si>
  <si>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</si>
  <si>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</si>
  <si>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</si>
  <si>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</si>
  <si>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</si>
  <si>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</si>
  <si>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</si>
  <si>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</si>
  <si>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</si>
  <si>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</si>
  <si>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</si>
  <si>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</si>
  <si>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</si>
  <si>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</si>
  <si>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</si>
  <si>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</si>
  <si>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</si>
  <si>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</si>
  <si>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</si>
  <si>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</si>
  <si>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</si>
  <si>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</si>
  <si>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</si>
  <si>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</si>
  <si>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</si>
  <si>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</si>
  <si>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</si>
  <si>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</si>
  <si>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</si>
  <si>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</si>
  <si>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</si>
  <si>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</si>
  <si>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</si>
  <si>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</si>
  <si>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</si>
  <si>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</si>
  <si>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</si>
  <si>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</si>
  <si>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</si>
  <si>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</si>
  <si>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</si>
  <si>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</si>
  <si>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</si>
  <si>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</si>
  <si>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</si>
  <si>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</si>
  <si>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</si>
  <si>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</si>
  <si>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</si>
  <si>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</si>
  <si>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</si>
  <si>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</si>
  <si>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</si>
  <si>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</si>
  <si>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</si>
  <si>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</si>
  <si>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</si>
  <si>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</si>
  <si>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</si>
  <si>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</si>
  <si>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</si>
  <si>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</si>
  <si>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</si>
  <si>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</si>
  <si>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</si>
  <si>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</si>
  <si>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</si>
  <si>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</si>
  <si>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</si>
  <si>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</si>
  <si>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</si>
  <si>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</si>
  <si>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</si>
  <si>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</si>
  <si>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</si>
  <si>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</si>
  <si>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</si>
  <si>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</si>
  <si>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</si>
  <si>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</si>
  <si>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</si>
  <si>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</si>
  <si>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</si>
  <si>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</si>
  <si>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</si>
  <si>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</si>
  <si>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</si>
  <si>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</si>
  <si>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</si>
  <si>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</si>
  <si>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</si>
  <si>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</si>
  <si>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</si>
  <si>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</si>
  <si>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</si>
  <si>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</si>
  <si>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</si>
  <si>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</si>
  <si>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</si>
  <si>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</si>
  <si>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</si>
  <si>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</si>
  <si>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</si>
  <si>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</si>
  <si>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</si>
  <si>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</si>
  <si>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</si>
  <si>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</si>
  <si>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</si>
  <si>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</si>
  <si>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</si>
  <si>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</si>
  <si>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</si>
  <si>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</si>
  <si>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</si>
  <si>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</si>
  <si>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</si>
  <si>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</si>
  <si>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</si>
  <si>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</si>
  <si>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</si>
  <si>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</si>
  <si>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</si>
  <si>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</si>
  <si>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</si>
  <si>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</si>
  <si>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</si>
  <si>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</si>
  <si>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</si>
  <si>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</si>
  <si>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</si>
  <si>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</si>
  <si>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</si>
  <si>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</si>
  <si>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</si>
  <si>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</si>
  <si>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</si>
  <si>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</si>
  <si>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</si>
  <si>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</si>
  <si>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</si>
  <si>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</si>
  <si>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</si>
  <si>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</si>
  <si>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</si>
  <si>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</si>
  <si>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</si>
  <si>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</si>
  <si>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</si>
  <si>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</si>
  <si>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</si>
  <si>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</si>
  <si>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</si>
  <si>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</si>
  <si>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</si>
  <si>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</si>
  <si>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</si>
  <si>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</si>
  <si>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</si>
  <si>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</si>
  <si>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</si>
  <si>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</si>
  <si>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</si>
  <si>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</si>
  <si>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</si>
  <si>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</si>
  <si>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</si>
  <si>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</si>
  <si>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</si>
  <si>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</si>
  <si>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</si>
  <si>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</si>
  <si>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</si>
  <si>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</si>
  <si>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</si>
  <si>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</si>
  <si>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</si>
  <si>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</si>
  <si>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</si>
  <si>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</si>
  <si>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</si>
  <si>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</si>
  <si>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</si>
  <si>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</si>
  <si>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</si>
  <si>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</si>
  <si>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</si>
  <si>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</si>
  <si>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</si>
  <si>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</si>
  <si>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</si>
  <si>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</si>
  <si>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</si>
  <si>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</si>
  <si>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</si>
  <si>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</si>
  <si>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</si>
  <si>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</si>
  <si>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</si>
  <si>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</si>
  <si>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</si>
  <si>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</si>
  <si>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</si>
  <si>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</si>
  <si>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</si>
  <si>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</si>
  <si>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</si>
  <si>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</si>
  <si>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</si>
  <si>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</si>
  <si>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</si>
  <si>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</si>
  <si>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</si>
  <si>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</si>
  <si>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</si>
  <si>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</si>
  <si>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</si>
  <si>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</si>
  <si>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</si>
  <si>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</si>
  <si>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</si>
  <si>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</si>
  <si>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</si>
  <si>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</si>
  <si>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</si>
  <si>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</si>
  <si>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</si>
  <si>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</si>
  <si>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</si>
  <si>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</si>
  <si>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</si>
  <si>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</si>
  <si>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</si>
  <si>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</si>
  <si>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</si>
  <si>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</si>
  <si>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</si>
  <si>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</si>
  <si>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</si>
  <si>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</si>
  <si>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</si>
  <si>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</si>
  <si>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</si>
  <si>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</si>
  <si>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</si>
  <si>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</si>
  <si>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</si>
  <si>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</si>
  <si>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</si>
  <si>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</si>
  <si>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</si>
  <si>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</si>
  <si>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</si>
  <si>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</si>
  <si>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</si>
  <si>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</si>
  <si>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</si>
  <si>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</si>
  <si>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</si>
  <si>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</si>
  <si>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</si>
  <si>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</si>
  <si>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</si>
  <si>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</si>
  <si>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</si>
  <si>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</si>
  <si>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</si>
  <si>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</si>
  <si>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</si>
  <si>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</si>
  <si>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</si>
  <si>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</si>
  <si>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</si>
  <si>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</si>
  <si>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</si>
  <si>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</si>
  <si>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</si>
  <si>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</si>
  <si>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</si>
  <si>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</si>
  <si>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</si>
  <si>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</si>
  <si>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</si>
  <si>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</si>
  <si>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</si>
  <si>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</si>
  <si>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</si>
  <si>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</si>
  <si>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</si>
  <si>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</si>
  <si>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</si>
  <si>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</si>
  <si>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</si>
  <si>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</si>
  <si>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</si>
  <si>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</si>
  <si>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</si>
  <si>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</si>
  <si>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</si>
  <si>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</si>
  <si>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</si>
  <si>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</si>
  <si>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</si>
  <si>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</si>
  <si>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</si>
  <si>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</si>
  <si>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</si>
  <si>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</si>
  <si>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</si>
  <si>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</si>
  <si>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</si>
  <si>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</si>
  <si>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</si>
  <si>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</si>
  <si>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</si>
  <si>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</si>
  <si>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</si>
  <si>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</si>
  <si>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</si>
  <si>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</si>
  <si>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</si>
  <si>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</si>
  <si>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</si>
  <si>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</si>
  <si>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</si>
  <si>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</si>
  <si>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</si>
  <si>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</si>
  <si>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</si>
  <si>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</si>
  <si>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</si>
  <si>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</si>
  <si>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</si>
  <si>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</si>
  <si>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</si>
  <si>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</si>
  <si>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</si>
  <si>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</si>
  <si>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</si>
  <si>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</si>
  <si>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</si>
  <si>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</si>
  <si>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</si>
  <si>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</si>
  <si>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</si>
  <si>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</si>
  <si>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</si>
  <si>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</si>
  <si>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</si>
  <si>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</si>
  <si>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</si>
  <si>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</si>
  <si>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</si>
  <si>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</si>
  <si>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</si>
  <si>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</si>
  <si>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</si>
  <si>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</si>
  <si>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</si>
  <si>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</si>
  <si>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</si>
  <si>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</si>
  <si>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</si>
  <si>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</si>
  <si>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</si>
  <si>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</si>
  <si>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</si>
  <si>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</si>
  <si>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</si>
  <si>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</si>
  <si>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</si>
  <si>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</si>
  <si>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</si>
  <si>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</si>
  <si>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</si>
  <si>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</si>
  <si>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</si>
  <si>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</si>
  <si>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</si>
  <si>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</si>
  <si>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</si>
  <si>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</si>
  <si>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</si>
  <si>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</si>
  <si>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</si>
  <si>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</si>
  <si>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</si>
  <si>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</si>
  <si>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</si>
  <si>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</si>
  <si>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</si>
  <si>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</si>
  <si>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</si>
  <si>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</si>
  <si>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</si>
  <si>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</si>
  <si>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</si>
  <si>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</si>
  <si>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</si>
  <si>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</si>
  <si>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</si>
  <si>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</si>
  <si>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</si>
  <si>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</si>
  <si>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</si>
  <si>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</si>
  <si>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</si>
  <si>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</si>
  <si>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</si>
  <si>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</si>
  <si>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</si>
  <si>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</si>
  <si>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</si>
  <si>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</si>
  <si>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</si>
  <si>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</si>
  <si>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</si>
  <si>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</si>
  <si>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</si>
  <si>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</si>
  <si>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</si>
  <si>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</si>
  <si>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</si>
  <si>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</si>
  <si>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</si>
  <si>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</si>
  <si>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</si>
  <si>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</si>
  <si>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</si>
  <si>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</si>
  <si>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</si>
  <si>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</si>
  <si>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</si>
  <si>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</si>
  <si>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</si>
  <si>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</si>
  <si>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</si>
  <si>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</si>
  <si>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</si>
  <si>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</si>
  <si>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</si>
  <si>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</si>
  <si>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</si>
  <si>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</si>
  <si>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</si>
  <si>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</si>
  <si>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</si>
  <si>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</si>
  <si>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</si>
  <si>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</si>
  <si>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</si>
  <si>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</si>
  <si>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</si>
  <si>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</si>
  <si>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</si>
  <si>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</si>
  <si>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</si>
  <si>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</si>
  <si>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</si>
  <si>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</si>
  <si>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</si>
  <si>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</si>
  <si>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</si>
  <si>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</si>
  <si>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</si>
  <si>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</si>
  <si>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</si>
  <si>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</si>
  <si>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</si>
  <si>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</si>
  <si>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</si>
  <si>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</si>
  <si>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</si>
  <si>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</si>
  <si>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</si>
  <si>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</si>
  <si>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</si>
  <si>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</si>
  <si>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</si>
  <si>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</si>
  <si>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</si>
  <si>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</si>
  <si>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</si>
  <si>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</si>
  <si>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</si>
  <si>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</si>
  <si>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</si>
  <si>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</si>
  <si>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</si>
  <si>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</si>
  <si>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</si>
  <si>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</si>
  <si>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</si>
  <si>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</si>
  <si>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</si>
  <si>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</si>
  <si>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</si>
  <si>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</si>
  <si>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</si>
  <si>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</si>
  <si>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</si>
  <si>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</si>
  <si>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</si>
  <si>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</si>
  <si>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</si>
  <si>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</si>
  <si>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</si>
  <si>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</si>
  <si>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</si>
  <si>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</si>
  <si>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</si>
  <si>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</si>
  <si>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</si>
  <si>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</si>
  <si>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</si>
  <si>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</si>
  <si>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</si>
  <si>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</si>
  <si>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</si>
  <si>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</si>
  <si>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</si>
  <si>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</si>
  <si>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</si>
  <si>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</si>
  <si>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</si>
  <si>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</si>
  <si>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</si>
  <si>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</si>
  <si>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</si>
  <si>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</si>
  <si>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</si>
  <si>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</si>
  <si>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</si>
  <si>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</si>
  <si>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</si>
  <si>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</si>
  <si>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</si>
  <si>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</si>
  <si>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</si>
  <si>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</si>
  <si>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</si>
  <si>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</si>
  <si>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</si>
  <si>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</si>
  <si>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</si>
  <si>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</si>
  <si>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</si>
  <si>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</si>
  <si>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</si>
  <si>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</si>
  <si>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</si>
  <si>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</si>
  <si>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</si>
  <si>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</si>
  <si>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</si>
  <si>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</si>
  <si>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</si>
  <si>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</si>
  <si>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</si>
  <si>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</si>
  <si>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</si>
  <si>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</si>
  <si>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</si>
  <si>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</si>
  <si>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</si>
  <si>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</si>
  <si>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</si>
  <si>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</si>
  <si>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</si>
  <si>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</si>
  <si>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</si>
  <si>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</si>
  <si>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</si>
  <si>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</si>
  <si>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</si>
  <si>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</si>
  <si>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</si>
  <si>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</si>
  <si>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</si>
  <si>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</si>
  <si>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</si>
  <si>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</si>
  <si>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</si>
  <si>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</si>
  <si>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</si>
  <si>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</si>
  <si>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</si>
  <si>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</si>
  <si>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</si>
  <si>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</si>
  <si>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</si>
  <si>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</si>
  <si>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</si>
  <si>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</si>
  <si>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</si>
  <si>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</si>
  <si>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</si>
  <si>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</si>
  <si>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</si>
  <si>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</si>
  <si>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</si>
  <si>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</si>
  <si>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</si>
  <si>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</si>
  <si>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</si>
  <si>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</si>
  <si>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</si>
  <si>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</si>
  <si>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</si>
  <si>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</si>
  <si>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</si>
  <si>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</si>
  <si>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</si>
  <si>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</si>
  <si>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</si>
  <si>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</si>
  <si>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</si>
  <si>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</si>
  <si>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</si>
  <si>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</si>
  <si>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</si>
  <si>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</si>
  <si>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</si>
  <si>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</si>
  <si>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</si>
  <si>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</si>
  <si>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</si>
  <si>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</si>
  <si>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</si>
  <si>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</si>
  <si>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</si>
  <si>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</si>
  <si>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</si>
  <si>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</si>
  <si>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</si>
  <si>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</si>
  <si>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</si>
  <si>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</si>
  <si>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</si>
  <si>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</si>
  <si>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</si>
  <si>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</si>
  <si>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</si>
  <si>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</si>
  <si>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</si>
  <si>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</si>
  <si>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</si>
  <si>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</si>
  <si>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</si>
  <si>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</si>
  <si>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</si>
  <si>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</si>
  <si>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</si>
  <si>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</si>
  <si>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</si>
  <si>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</si>
  <si>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</si>
  <si>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</si>
  <si>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</si>
  <si>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</si>
  <si>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</si>
  <si>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</si>
  <si>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</si>
  <si>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</si>
  <si>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</si>
  <si>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</si>
  <si>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</si>
  <si>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</si>
  <si>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</si>
  <si>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</si>
  <si>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</si>
  <si>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</si>
  <si>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</si>
  <si>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</si>
  <si>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</si>
  <si>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</si>
  <si>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</si>
  <si>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</si>
  <si>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</si>
  <si>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</si>
  <si>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</si>
  <si>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</si>
  <si>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</si>
  <si>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</si>
  <si>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</si>
  <si>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</si>
  <si>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</si>
  <si>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</si>
  <si>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</si>
  <si>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</si>
  <si>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</si>
  <si>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</si>
  <si>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</si>
  <si>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</si>
  <si>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</si>
  <si>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</si>
  <si>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</si>
  <si>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</si>
  <si>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</si>
  <si>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</si>
  <si>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</si>
  <si>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</si>
  <si>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</si>
  <si>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</si>
  <si>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</si>
  <si>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</si>
  <si>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</si>
  <si>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</si>
  <si>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</si>
  <si>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</si>
  <si>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</si>
  <si>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</si>
  <si>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</si>
  <si>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</si>
  <si>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</si>
  <si>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</si>
  <si>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</si>
  <si>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</si>
  <si>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</si>
  <si>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</si>
  <si>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</si>
  <si>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</si>
  <si>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</si>
  <si>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</si>
  <si>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</si>
  <si>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</si>
  <si>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</si>
  <si>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</si>
  <si>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</si>
  <si>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</si>
  <si>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</si>
  <si>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</si>
  <si>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</si>
  <si>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</si>
  <si>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</si>
  <si>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</si>
  <si>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</si>
  <si>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</si>
  <si>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</si>
  <si>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</si>
  <si>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</si>
  <si>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</si>
  <si>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</si>
  <si>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</si>
  <si>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</si>
  <si>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</si>
  <si>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</si>
  <si>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</si>
  <si>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</si>
  <si>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</si>
  <si>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</si>
  <si>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</si>
  <si>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</si>
  <si>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</si>
  <si>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</si>
  <si>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</si>
  <si>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</si>
  <si>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</si>
  <si>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</si>
  <si>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</si>
  <si>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</si>
  <si>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</si>
  <si>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</si>
  <si>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</si>
  <si>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</si>
  <si>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</si>
  <si>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</si>
  <si>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</si>
  <si>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</si>
  <si>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</si>
  <si>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</si>
  <si>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</si>
  <si>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</si>
  <si>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</si>
  <si>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</si>
  <si>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</si>
  <si>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</si>
  <si>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</si>
  <si>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</si>
  <si>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</si>
  <si>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</si>
  <si>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</si>
  <si>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</si>
  <si>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</si>
  <si>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</si>
  <si>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</si>
  <si>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</si>
  <si>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</si>
  <si>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</si>
  <si>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</si>
  <si>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</si>
  <si>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</si>
  <si>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</si>
  <si>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</si>
  <si>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</si>
  <si>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</si>
  <si>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</si>
  <si>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</si>
  <si>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</si>
  <si>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</si>
  <si>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</si>
  <si>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</si>
  <si>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</si>
  <si>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</si>
  <si>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</si>
  <si>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</si>
  <si>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</si>
  <si>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</si>
  <si>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</si>
  <si>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</si>
  <si>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</si>
  <si>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</si>
  <si>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</si>
  <si>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</si>
  <si>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</si>
  <si>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</si>
  <si>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</si>
  <si>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</si>
  <si>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</si>
  <si>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</si>
  <si>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</si>
  <si>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</si>
  <si>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</si>
  <si>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</si>
  <si>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</si>
  <si>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</si>
  <si>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</si>
  <si>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</si>
  <si>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</si>
  <si>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</si>
  <si>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</si>
  <si>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</si>
  <si>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</si>
  <si>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</si>
  <si>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</si>
  <si>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</si>
  <si>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</si>
  <si>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</si>
  <si>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</si>
  <si>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</si>
  <si>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</si>
  <si>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</si>
  <si>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</si>
  <si>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</si>
  <si>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</si>
  <si>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</si>
  <si>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</si>
  <si>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</si>
  <si>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</si>
  <si>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</si>
  <si>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</si>
  <si>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</si>
  <si>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</si>
  <si>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</si>
  <si>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</si>
  <si>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</si>
  <si>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</si>
  <si>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</si>
  <si>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</si>
  <si>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</si>
  <si>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</si>
  <si>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</si>
  <si>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</si>
  <si>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</si>
  <si>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</si>
  <si>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</si>
  <si>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</si>
  <si>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</si>
  <si>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</si>
  <si>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</si>
  <si>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</si>
  <si>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</si>
  <si>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</si>
  <si>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</si>
  <si>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</si>
  <si>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</si>
  <si>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</si>
  <si>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</si>
  <si>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</si>
  <si>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</si>
  <si>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</si>
  <si>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</si>
  <si>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</si>
  <si>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</si>
  <si>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</si>
  <si>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</si>
  <si>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</si>
  <si>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</si>
  <si>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</si>
  <si>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</si>
  <si>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</si>
  <si>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</si>
  <si>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</si>
  <si>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</si>
  <si>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</si>
  <si>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</si>
  <si>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</si>
  <si>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</si>
  <si>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</si>
  <si>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</si>
  <si>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</si>
  <si>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</si>
  <si>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</si>
  <si>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</si>
  <si>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</si>
  <si>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</si>
  <si>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</si>
  <si>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</si>
  <si>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</si>
  <si>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</si>
  <si>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</si>
  <si>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</si>
  <si>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</si>
  <si>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</si>
  <si>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</si>
  <si>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</si>
  <si>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</si>
  <si>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</si>
  <si>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</si>
  <si>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</si>
  <si>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</si>
  <si>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</si>
  <si>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</si>
  <si>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</si>
  <si>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</si>
  <si>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</si>
  <si>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</si>
  <si>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</si>
  <si>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</si>
  <si>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</si>
  <si>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</si>
  <si>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</si>
  <si>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</si>
  <si>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</si>
  <si>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</si>
  <si>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</si>
  <si>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</si>
  <si>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</si>
  <si>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</si>
  <si>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</si>
  <si>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</si>
  <si>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</si>
  <si>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</si>
  <si>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</si>
  <si>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</si>
  <si>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</si>
  <si>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</si>
  <si>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</si>
  <si>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</si>
  <si>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</si>
  <si>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</si>
  <si>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</si>
  <si>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</si>
  <si>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</si>
  <si>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</si>
  <si>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</si>
  <si>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</si>
  <si>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</si>
  <si>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</si>
  <si>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</si>
  <si>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</si>
  <si>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</si>
  <si>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</si>
  <si>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</si>
  <si>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</si>
  <si>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</si>
  <si>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</si>
  <si>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</si>
  <si>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</si>
  <si>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</si>
  <si>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</si>
  <si>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</si>
  <si>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</si>
  <si>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</si>
  <si>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</si>
  <si>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</si>
  <si>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</si>
  <si>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</si>
  <si>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</si>
  <si>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</si>
  <si>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</si>
  <si>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</si>
  <si>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</si>
  <si>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</si>
  <si>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</si>
  <si>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</si>
  <si>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</si>
  <si>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</si>
  <si>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</si>
  <si>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</si>
  <si>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</si>
  <si>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</si>
  <si>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</si>
  <si>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</si>
  <si>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</si>
  <si>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</si>
  <si>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</si>
  <si>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</si>
  <si>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</si>
  <si>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</si>
  <si>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</si>
  <si>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</si>
  <si>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</si>
  <si>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</si>
  <si>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</si>
  <si>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</si>
  <si>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</si>
  <si>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</si>
  <si>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</si>
  <si>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</si>
  <si>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</si>
  <si>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</si>
  <si>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</si>
  <si>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</si>
  <si>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</si>
  <si>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</si>
  <si>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</si>
  <si>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</si>
  <si>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</si>
  <si>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</si>
  <si>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</si>
  <si>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</si>
  <si>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</si>
  <si>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</si>
  <si>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</si>
  <si>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</si>
  <si>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</si>
  <si>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</si>
  <si>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</si>
  <si>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</si>
  <si>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</si>
  <si>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</si>
  <si>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</si>
  <si>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</si>
  <si>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</si>
  <si>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</si>
  <si>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</si>
  <si>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</si>
  <si>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</si>
  <si>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</si>
  <si>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</si>
  <si>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</si>
  <si>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</si>
  <si>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</si>
  <si>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</si>
  <si>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</si>
  <si>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</si>
  <si>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</si>
  <si>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</si>
  <si>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</si>
  <si>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</si>
  <si>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</si>
  <si>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</si>
  <si>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</si>
  <si>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</si>
  <si>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</si>
  <si>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</si>
  <si>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</si>
  <si>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</si>
  <si>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</si>
  <si>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</si>
  <si>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</si>
  <si>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</si>
  <si>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</si>
  <si>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</si>
  <si>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</si>
  <si>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</si>
  <si>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</si>
  <si>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</si>
  <si>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</si>
  <si>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</si>
  <si>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</si>
  <si>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</si>
  <si>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</si>
  <si>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</si>
  <si>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</si>
  <si>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</si>
  <si>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</si>
  <si>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</si>
  <si>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</si>
  <si>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</si>
  <si>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</si>
  <si>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</si>
  <si>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</si>
  <si>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</si>
  <si>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</si>
  <si>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</si>
  <si>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</si>
  <si>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</si>
  <si>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</si>
  <si>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</si>
  <si>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</si>
  <si>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</si>
  <si>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</si>
  <si>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</si>
  <si>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</si>
  <si>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</si>
  <si>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</si>
  <si>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</si>
  <si>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</si>
  <si>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</si>
  <si>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</si>
  <si>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</si>
  <si>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</si>
  <si>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</si>
  <si>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</si>
  <si>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</si>
  <si>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</si>
  <si>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</si>
  <si>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</si>
  <si>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</si>
  <si>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</si>
  <si>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</si>
  <si>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</si>
  <si>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</si>
  <si>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</si>
  <si>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</si>
  <si>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</si>
  <si>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</si>
  <si>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</si>
  <si>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</si>
  <si>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</si>
  <si>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</si>
  <si>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</si>
  <si>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</si>
  <si>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</si>
  <si>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</si>
  <si>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</si>
  <si>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</si>
  <si>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</si>
  <si>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</si>
  <si>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</si>
  <si>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</si>
  <si>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</si>
  <si>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</si>
  <si>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</si>
  <si>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</si>
  <si>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</si>
  <si>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</si>
  <si>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</si>
  <si>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</si>
  <si>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</si>
  <si>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</si>
  <si>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</si>
  <si>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</si>
  <si>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</si>
  <si>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</si>
  <si>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</si>
  <si>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</si>
  <si>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</si>
  <si>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</si>
  <si>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</si>
  <si>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</si>
  <si>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</si>
  <si>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</si>
  <si>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</si>
  <si>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</si>
  <si>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</si>
  <si>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</si>
  <si>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</si>
  <si>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</si>
  <si>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</si>
  <si>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</si>
  <si>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</si>
  <si>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</si>
  <si>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</si>
  <si>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</si>
  <si>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</si>
  <si>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</si>
  <si>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</si>
  <si>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</si>
  <si>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</si>
  <si>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</si>
  <si>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</si>
  <si>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</si>
  <si>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</si>
  <si>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</si>
  <si>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</si>
  <si>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</si>
  <si>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</si>
  <si>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</si>
  <si>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</si>
  <si>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</si>
  <si>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</si>
  <si>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</si>
  <si>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</si>
  <si>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</si>
  <si>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</si>
  <si>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</si>
  <si>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</si>
  <si>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</si>
  <si>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</si>
  <si>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</si>
  <si>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</si>
  <si>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</si>
  <si>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</si>
  <si>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</si>
  <si>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</si>
  <si>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</si>
  <si>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</si>
  <si>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</si>
  <si>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</si>
  <si>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</si>
  <si>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</si>
  <si>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</si>
  <si>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</si>
  <si>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</si>
  <si>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</si>
  <si>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</si>
  <si>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</si>
  <si>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</si>
  <si>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</si>
  <si>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</si>
  <si>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</si>
  <si>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</si>
  <si>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</si>
  <si>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</si>
  <si>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</si>
  <si>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</si>
  <si>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</si>
  <si>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</si>
  <si>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</si>
  <si>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</si>
  <si>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</si>
  <si>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</si>
  <si>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</si>
  <si>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</si>
  <si>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</si>
  <si>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</si>
  <si>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</si>
  <si>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</si>
  <si>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</si>
  <si>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</si>
  <si>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</si>
  <si>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</si>
  <si>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</si>
  <si>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</si>
  <si>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</si>
  <si>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</si>
  <si>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</si>
  <si>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</si>
  <si>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</si>
  <si>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</si>
  <si>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</si>
  <si>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</si>
  <si>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</si>
  <si>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</si>
  <si>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</si>
  <si>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</si>
  <si>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</si>
  <si>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</si>
  <si>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</si>
  <si>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</si>
  <si>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</si>
  <si>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</si>
  <si>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</si>
  <si>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</si>
  <si>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</si>
  <si>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</si>
  <si>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</si>
  <si>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</si>
  <si>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</si>
  <si>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</si>
  <si>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</si>
  <si>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</si>
  <si>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</si>
  <si>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</si>
  <si>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</si>
  <si>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</si>
  <si>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</si>
  <si>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</si>
  <si>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</si>
  <si>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</si>
  <si>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</si>
  <si>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</si>
  <si>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</si>
  <si>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</si>
  <si>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</si>
  <si>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</si>
  <si>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</si>
  <si>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</si>
  <si>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</si>
  <si>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</si>
  <si>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</si>
  <si>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</si>
  <si>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</si>
  <si>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</si>
  <si>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</si>
  <si>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</si>
  <si>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</si>
  <si>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</si>
  <si>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</si>
  <si>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</si>
  <si>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</si>
  <si>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</si>
  <si>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</si>
  <si>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</si>
  <si>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</si>
  <si>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</si>
  <si>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</si>
  <si>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</si>
  <si>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</si>
  <si>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</si>
  <si>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</si>
  <si>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</si>
  <si>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</si>
  <si>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</si>
  <si>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</si>
  <si>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</si>
  <si>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</si>
  <si>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</si>
  <si>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</si>
  <si>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</si>
  <si>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</si>
  <si>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</si>
  <si>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</si>
  <si>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</si>
  <si>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</si>
  <si>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</si>
  <si>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</si>
  <si>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</si>
  <si>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</si>
  <si>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</si>
  <si>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</si>
  <si>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</si>
  <si>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</si>
  <si>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</si>
  <si>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</si>
  <si>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</si>
  <si>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</si>
  <si>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</si>
  <si>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</si>
  <si>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</si>
  <si>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</si>
  <si>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</si>
  <si>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</si>
  <si>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</si>
  <si>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</si>
  <si>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</si>
  <si>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</si>
  <si>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</si>
  <si>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</si>
  <si>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</si>
  <si>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</si>
  <si>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</si>
  <si>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</si>
  <si>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</si>
  <si>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</si>
  <si>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</si>
  <si>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</si>
  <si>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</si>
  <si>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</si>
  <si>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</si>
  <si>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</si>
  <si>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</si>
  <si>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</si>
  <si>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</si>
  <si>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</si>
  <si>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</si>
  <si>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</si>
  <si>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</si>
  <si>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</si>
  <si>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</si>
  <si>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</si>
  <si>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</si>
  <si>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</si>
  <si>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</si>
  <si>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</si>
  <si>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</si>
  <si>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</si>
  <si>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</si>
  <si>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</si>
  <si>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</si>
  <si>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</si>
  <si>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</si>
  <si>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</si>
  <si>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</si>
  <si>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</si>
  <si>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</si>
  <si>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</si>
  <si>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</si>
  <si>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</si>
  <si>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</si>
  <si>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</si>
  <si>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</si>
  <si>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</si>
  <si>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</si>
  <si>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</si>
  <si>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</si>
  <si>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</si>
  <si>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</si>
  <si>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</si>
  <si>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</si>
  <si>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</si>
  <si>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</si>
  <si>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</si>
  <si>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</si>
  <si>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</si>
  <si>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</si>
  <si>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</si>
  <si>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</si>
  <si>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</si>
  <si>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</si>
  <si>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</si>
  <si>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</si>
  <si>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</si>
  <si>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</si>
  <si>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</si>
  <si>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</si>
  <si>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</si>
  <si>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</si>
  <si>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</si>
  <si>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</si>
  <si>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</si>
  <si>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</si>
  <si>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</si>
  <si>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</si>
  <si>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</si>
  <si>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</si>
  <si>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</si>
  <si>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</si>
  <si>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</si>
  <si>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</si>
  <si>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</si>
  <si>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</si>
  <si>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</si>
  <si>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</si>
  <si>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</si>
  <si>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</si>
  <si>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</si>
  <si>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</si>
  <si>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</si>
  <si>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</si>
  <si>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</si>
  <si>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</si>
  <si>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</si>
  <si>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</si>
  <si>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</si>
  <si>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</si>
  <si>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</si>
  <si>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</si>
  <si>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</si>
  <si>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</si>
  <si>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</si>
  <si>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</si>
  <si>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</si>
  <si>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</si>
  <si>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</si>
  <si>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</si>
  <si>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</si>
  <si>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</si>
  <si>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</si>
  <si>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</si>
  <si>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</si>
  <si>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</si>
  <si>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</si>
  <si>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</si>
  <si>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</si>
  <si>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</si>
  <si>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</si>
  <si>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</si>
  <si>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</si>
  <si>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</si>
  <si>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</si>
  <si>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</si>
  <si>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</si>
  <si>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</si>
  <si>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</si>
  <si>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</si>
  <si>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</si>
  <si>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</si>
  <si>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</si>
  <si>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</si>
  <si>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</si>
  <si>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</si>
  <si>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</si>
  <si>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</si>
  <si>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</si>
  <si>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</si>
  <si>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</si>
  <si>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</si>
  <si>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</si>
  <si>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</si>
  <si>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</si>
  <si>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</si>
  <si>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</si>
  <si>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</si>
  <si>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</si>
  <si>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</si>
  <si>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</si>
  <si>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</si>
  <si>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</si>
  <si>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</si>
  <si>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</si>
  <si>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</si>
  <si>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</si>
  <si>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</si>
  <si>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</si>
  <si>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</si>
  <si>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</si>
  <si>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</si>
  <si>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</si>
  <si>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</si>
  <si>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</si>
  <si>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</si>
  <si>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</si>
  <si>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</si>
  <si>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</si>
  <si>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</si>
  <si>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</si>
  <si>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</si>
  <si>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</si>
  <si>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</si>
  <si>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</si>
  <si>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</si>
  <si>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</si>
  <si>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</si>
  <si>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</si>
  <si>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</si>
  <si>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</si>
  <si>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</si>
  <si>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</si>
  <si>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</si>
  <si>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</si>
  <si>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</si>
  <si>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</si>
  <si>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</si>
  <si>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</si>
  <si>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</si>
  <si>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</si>
  <si>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</si>
  <si>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</si>
  <si>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</si>
  <si>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</si>
  <si>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</si>
  <si>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</si>
  <si>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</si>
  <si>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</si>
  <si>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</si>
  <si>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</si>
  <si>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</si>
  <si>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</si>
  <si>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</si>
  <si>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</si>
  <si>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</si>
  <si>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</si>
  <si>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</si>
  <si>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</si>
  <si>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</si>
  <si>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</si>
  <si>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</si>
  <si>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</si>
  <si>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</si>
  <si>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</si>
  <si>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</si>
  <si>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</si>
  <si>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</si>
  <si>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</si>
  <si>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</si>
  <si>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</si>
  <si>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</si>
  <si>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</si>
  <si>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</si>
  <si>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</si>
  <si>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</si>
  <si>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</si>
  <si>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</si>
  <si>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</si>
  <si>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</si>
  <si>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</si>
  <si>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</si>
  <si>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</si>
  <si>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</si>
  <si>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</si>
  <si>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</si>
  <si>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</si>
  <si>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</si>
  <si>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</si>
  <si>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</si>
  <si>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</si>
  <si>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</si>
  <si>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</si>
  <si>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</si>
  <si>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</si>
  <si>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</si>
  <si>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</si>
  <si>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</si>
  <si>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</si>
  <si>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</si>
  <si>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</si>
  <si>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</si>
  <si>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</si>
  <si>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</si>
  <si>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</si>
  <si>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</si>
  <si>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</si>
  <si>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</si>
  <si>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</si>
  <si>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</si>
  <si>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</si>
  <si>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</si>
  <si>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</si>
  <si>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</si>
  <si>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</si>
  <si>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</si>
  <si>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</si>
  <si>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</si>
  <si>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</si>
  <si>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</si>
  <si>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</si>
  <si>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</si>
  <si>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</si>
  <si>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</si>
  <si>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</si>
  <si>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</si>
  <si>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</si>
  <si>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</si>
  <si>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</si>
  <si>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</si>
  <si>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</si>
  <si>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</si>
  <si>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</si>
  <si>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</si>
  <si>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</si>
  <si>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</si>
  <si>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</si>
  <si>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</si>
  <si>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</si>
  <si>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</si>
  <si>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</si>
  <si>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</si>
  <si>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</si>
  <si>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</si>
  <si>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</si>
  <si>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</si>
  <si>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</si>
  <si>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</si>
  <si>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</si>
  <si>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</si>
  <si>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</si>
  <si>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</si>
  <si>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</si>
  <si>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</si>
  <si>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</si>
  <si>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</si>
  <si>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</si>
  <si>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</si>
  <si>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</si>
  <si>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</si>
  <si>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</si>
  <si>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</si>
  <si>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</si>
  <si>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</si>
  <si>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</si>
  <si>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</si>
  <si>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</si>
  <si>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</si>
  <si>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</si>
  <si>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</si>
  <si>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</si>
  <si>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</si>
  <si>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</si>
  <si>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</si>
  <si>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</si>
  <si>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</si>
  <si>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</si>
  <si>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</si>
  <si>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</si>
  <si>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</si>
  <si>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</si>
  <si>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</si>
  <si>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</si>
  <si>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</si>
  <si>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</si>
  <si>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</si>
  <si>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</si>
  <si>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</si>
  <si>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</si>
  <si>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</si>
  <si>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</si>
  <si>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</si>
  <si>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</si>
  <si>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</si>
  <si>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</si>
  <si>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</si>
  <si>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</si>
  <si>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</si>
  <si>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</si>
  <si>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</si>
  <si>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</si>
  <si>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</si>
  <si>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</si>
  <si>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</si>
  <si>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</si>
  <si>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</si>
  <si>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</si>
  <si>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</si>
  <si>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</si>
  <si>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</si>
  <si>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</si>
  <si>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</si>
  <si>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</si>
  <si>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</si>
  <si>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</si>
  <si>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</si>
  <si>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</si>
  <si>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</si>
  <si>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</si>
  <si>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</si>
  <si>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</si>
  <si>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</si>
  <si>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</si>
  <si>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</si>
  <si>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</si>
  <si>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</si>
  <si>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</si>
  <si>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</si>
  <si>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</si>
  <si>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</si>
  <si>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</si>
  <si>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</si>
  <si>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</si>
  <si>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</si>
  <si>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</si>
  <si>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</si>
  <si>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</si>
  <si>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</si>
  <si>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</si>
  <si>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</si>
  <si>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</si>
  <si>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</si>
  <si>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</si>
  <si>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</si>
  <si>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</si>
  <si>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</si>
  <si>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</si>
  <si>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</si>
  <si>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</si>
  <si>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</si>
  <si>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</si>
  <si>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</si>
  <si>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</si>
  <si>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</si>
  <si>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</si>
  <si>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</si>
  <si>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</si>
  <si>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</si>
  <si>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</si>
  <si>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</si>
  <si>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</si>
  <si>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</si>
  <si>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</si>
  <si>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</si>
  <si>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</si>
  <si>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</si>
  <si>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</si>
  <si>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</si>
  <si>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</si>
  <si>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</si>
  <si>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</si>
  <si>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</si>
  <si>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</si>
  <si>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</si>
  <si>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</si>
  <si>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</si>
  <si>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</si>
  <si>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</si>
  <si>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</si>
  <si>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</si>
  <si>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</si>
  <si>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</si>
  <si>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</si>
  <si>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</si>
  <si>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</si>
  <si>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</si>
  <si>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</si>
  <si>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</si>
  <si>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</si>
  <si>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</si>
  <si>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</si>
  <si>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</si>
  <si>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</si>
  <si>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</si>
  <si>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</si>
  <si>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</si>
  <si>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</si>
  <si>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</si>
  <si>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</si>
  <si>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</si>
  <si>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</si>
  <si>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</si>
  <si>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</si>
  <si>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</si>
  <si>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</si>
  <si>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</si>
  <si>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</si>
  <si>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</si>
  <si>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</si>
  <si>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</si>
  <si>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</si>
  <si>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</si>
  <si>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</si>
  <si>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</si>
  <si>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</si>
  <si>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</si>
  <si>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</si>
  <si>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</si>
  <si>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</si>
  <si>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</si>
  <si>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</si>
  <si>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</si>
  <si>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</si>
  <si>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</si>
  <si>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</si>
  <si>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</si>
  <si>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</si>
  <si>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</si>
  <si>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</si>
  <si>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</si>
  <si>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</si>
  <si>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</si>
  <si>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</si>
  <si>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</si>
  <si>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</si>
  <si>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</si>
  <si>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</si>
  <si>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</si>
  <si>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</si>
  <si>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</si>
  <si>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</si>
  <si>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</si>
  <si>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</si>
  <si>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</si>
  <si>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</si>
  <si>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</si>
  <si>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</si>
  <si>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</si>
  <si>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</si>
  <si>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</si>
  <si>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</si>
  <si>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</si>
  <si>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</si>
  <si>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</si>
  <si>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</si>
  <si>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</si>
  <si>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</si>
  <si>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</si>
  <si>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</si>
  <si>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</si>
  <si>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</si>
  <si>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</si>
  <si>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</si>
  <si>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</si>
  <si>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</si>
  <si>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</si>
  <si>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</si>
  <si>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</si>
  <si>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</si>
  <si>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</si>
  <si>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</si>
  <si>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</si>
  <si>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</si>
  <si>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</si>
  <si>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</si>
  <si>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</si>
  <si>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</si>
  <si>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</si>
  <si>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</si>
  <si>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</si>
  <si>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</si>
  <si>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</si>
  <si>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</si>
  <si>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</si>
  <si>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</si>
  <si>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</si>
  <si>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</si>
  <si>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</si>
  <si>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</si>
  <si>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</si>
  <si>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</si>
  <si>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</si>
  <si>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</si>
  <si>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</si>
  <si>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</si>
  <si>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</si>
  <si>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</si>
  <si>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</si>
  <si>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</si>
  <si>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</si>
  <si>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</si>
  <si>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</si>
  <si>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</si>
  <si>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</si>
  <si>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</si>
  <si>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</si>
  <si>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</si>
  <si>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</si>
  <si>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</si>
  <si>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</si>
  <si>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</si>
  <si>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</si>
  <si>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</si>
  <si>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</si>
  <si>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</si>
  <si>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</si>
  <si>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</si>
  <si>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</si>
  <si>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</si>
  <si>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</si>
  <si>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</si>
  <si>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</si>
  <si>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</si>
  <si>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</si>
  <si>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</si>
  <si>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</si>
  <si>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</si>
  <si>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</si>
  <si>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</si>
  <si>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</si>
  <si>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</si>
  <si>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</si>
  <si>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</si>
  <si>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</si>
  <si>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</si>
  <si>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</si>
  <si>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</si>
  <si>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</si>
  <si>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</si>
  <si>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</si>
  <si>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</si>
  <si>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</si>
  <si>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</si>
  <si>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</si>
  <si>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</si>
  <si>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</si>
  <si>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</si>
  <si>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</si>
  <si>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</si>
  <si>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</si>
  <si>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</si>
  <si>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</si>
  <si>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</si>
  <si>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</si>
  <si>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</si>
  <si>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</si>
  <si>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</si>
  <si>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</si>
  <si>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</si>
  <si>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</si>
  <si>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</si>
  <si>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</si>
  <si>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</si>
  <si>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</si>
  <si>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</si>
  <si>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</si>
  <si>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</si>
  <si>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</si>
  <si>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</si>
  <si>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</si>
  <si>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</si>
  <si>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</si>
  <si>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</si>
  <si>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</si>
  <si>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</si>
  <si>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</si>
  <si>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</si>
  <si>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</si>
  <si>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</si>
  <si>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</si>
  <si>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</si>
  <si>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</si>
  <si>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</si>
  <si>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</si>
  <si>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</si>
  <si>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</si>
  <si>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</si>
  <si>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</si>
  <si>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</si>
  <si>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</si>
  <si>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</si>
  <si>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</si>
  <si>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</si>
  <si>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</si>
  <si>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</si>
  <si>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</si>
  <si>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</si>
  <si>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</si>
  <si>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</si>
  <si>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</si>
  <si>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</si>
  <si>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</si>
  <si>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</si>
  <si>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</si>
  <si>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</si>
  <si>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</si>
  <si>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</si>
  <si>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</si>
  <si>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</si>
  <si>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</si>
  <si>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</si>
  <si>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</si>
  <si>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</si>
  <si>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</si>
  <si>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</si>
  <si>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</si>
  <si>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</si>
  <si>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</si>
  <si>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</si>
  <si>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</si>
  <si>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</si>
  <si>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</si>
  <si>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</si>
  <si>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</si>
  <si>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</si>
  <si>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</si>
  <si>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</si>
  <si>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</si>
  <si>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</si>
  <si>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</si>
  <si>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</si>
  <si>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</si>
  <si>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</si>
  <si>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</si>
  <si>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</si>
  <si>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</si>
  <si>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</si>
  <si>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</si>
  <si>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</si>
  <si>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</si>
  <si>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</si>
  <si>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</si>
  <si>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</si>
  <si>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</si>
  <si>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</si>
  <si>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</si>
  <si>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</si>
  <si>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</si>
  <si>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</si>
  <si>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</si>
  <si>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</si>
  <si>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</si>
  <si>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</si>
  <si>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</si>
  <si>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</si>
  <si>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</si>
  <si>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</si>
  <si>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</si>
  <si>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</si>
  <si>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</si>
  <si>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</si>
  <si>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</si>
  <si>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</si>
  <si>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</si>
  <si>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</si>
  <si>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</si>
  <si>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</si>
  <si>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</si>
  <si>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</si>
  <si>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</si>
  <si>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</si>
  <si>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</si>
  <si>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</si>
  <si>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</si>
  <si>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</si>
  <si>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</si>
  <si>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</si>
  <si>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</si>
  <si>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</si>
  <si>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</si>
  <si>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</si>
  <si>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</si>
  <si>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</si>
  <si>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</si>
  <si>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</si>
  <si>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</si>
  <si>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</si>
  <si>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</si>
  <si>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</si>
  <si>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</si>
  <si>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</si>
  <si>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</si>
  <si>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</si>
  <si>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</si>
  <si>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</si>
  <si>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</si>
  <si>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</si>
  <si>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</si>
  <si>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</si>
  <si>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</si>
  <si>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</si>
  <si>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</si>
  <si>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</si>
  <si>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</si>
  <si>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</si>
  <si>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</si>
  <si>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</si>
  <si>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</si>
  <si>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</si>
  <si>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</si>
  <si>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</si>
  <si>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</si>
  <si>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</si>
  <si>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</si>
  <si>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</si>
  <si>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</si>
  <si>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</si>
  <si>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</si>
  <si>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</si>
  <si>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</si>
  <si>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</si>
  <si>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</si>
  <si>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</si>
  <si>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</si>
  <si>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</si>
  <si>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</si>
  <si>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</si>
  <si>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</si>
  <si>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</si>
  <si>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</si>
  <si>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</si>
  <si>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</si>
  <si>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</si>
  <si>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</si>
  <si>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</si>
  <si>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</si>
  <si>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</si>
  <si>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</si>
  <si>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</si>
  <si>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</si>
  <si>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</si>
  <si>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</si>
  <si>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</si>
  <si>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</si>
  <si>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</si>
  <si>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</si>
  <si>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</si>
  <si>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</si>
  <si>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</si>
  <si>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</si>
  <si>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</si>
  <si>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</si>
  <si>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</si>
  <si>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</si>
  <si>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</si>
  <si>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</si>
  <si>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</si>
  <si>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</si>
  <si>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</si>
  <si>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</si>
  <si>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</si>
  <si>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</si>
  <si>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</si>
  <si>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</si>
  <si>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</si>
  <si>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</si>
  <si>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</si>
  <si>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</si>
  <si>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</si>
  <si>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</si>
  <si>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</si>
  <si>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</si>
  <si>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</si>
  <si>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</si>
  <si>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</si>
  <si>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</si>
  <si>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</si>
  <si>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</si>
  <si>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</si>
  <si>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</si>
  <si>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</si>
  <si>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</si>
  <si>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</si>
  <si>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</si>
  <si>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</si>
  <si>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</si>
  <si>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</si>
  <si>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</si>
  <si>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</si>
  <si>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</si>
  <si>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</si>
  <si>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</si>
  <si>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</si>
  <si>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</si>
  <si>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</si>
  <si>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</si>
  <si>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</si>
  <si>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</si>
  <si>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</si>
  <si>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</si>
  <si>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</si>
  <si>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</si>
  <si>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</si>
  <si>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</si>
  <si>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</si>
  <si>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</si>
  <si>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</si>
  <si>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</si>
  <si>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</si>
  <si>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</si>
  <si>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</si>
  <si>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</si>
  <si>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</si>
  <si>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</si>
  <si>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</si>
  <si>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</si>
  <si>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</si>
  <si>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</si>
  <si>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</si>
  <si>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</si>
  <si>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</si>
  <si>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</si>
  <si>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</si>
  <si>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</si>
  <si>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</si>
  <si>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</si>
  <si>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</si>
  <si>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</si>
  <si>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</si>
  <si>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</si>
  <si>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</si>
  <si>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</si>
  <si>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</si>
  <si>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</si>
  <si>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</si>
  <si>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</si>
  <si>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</si>
  <si>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</si>
  <si>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</si>
  <si>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</si>
  <si>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</si>
  <si>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</si>
  <si>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</si>
  <si>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</si>
  <si>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</si>
  <si>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</si>
  <si>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</si>
  <si>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</si>
  <si>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</si>
  <si>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</si>
  <si>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</si>
  <si>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</si>
  <si>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</si>
  <si>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</si>
  <si>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</si>
  <si>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</si>
  <si>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</si>
  <si>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</si>
  <si>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</si>
  <si>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</si>
  <si>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</si>
  <si>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</si>
  <si>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</si>
  <si>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</si>
  <si>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</si>
  <si>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</si>
  <si>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</si>
  <si>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</si>
  <si>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</si>
  <si>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</si>
  <si>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</si>
  <si>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</si>
  <si>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</si>
  <si>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</si>
  <si>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</si>
  <si>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</si>
  <si>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</si>
  <si>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</si>
  <si>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</si>
  <si>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</si>
  <si>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</si>
  <si>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</si>
  <si>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</si>
  <si>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</si>
  <si>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</si>
  <si>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</si>
  <si>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</si>
  <si>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</si>
  <si>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</si>
  <si>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</si>
  <si>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</si>
  <si>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</si>
  <si>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</si>
  <si>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</si>
  <si>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</si>
  <si>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</si>
  <si>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</si>
  <si>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</si>
  <si>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</si>
  <si>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</si>
  <si>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</si>
  <si>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</si>
  <si>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</si>
  <si>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</si>
  <si>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</si>
  <si>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</si>
  <si>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</si>
  <si>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</si>
  <si>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</si>
  <si>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</si>
  <si>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</si>
  <si>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</si>
  <si>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</si>
  <si>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</si>
  <si>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</si>
  <si>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</si>
  <si>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</si>
  <si>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</si>
  <si>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</si>
  <si>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</si>
  <si>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</si>
  <si>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</si>
  <si>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</si>
  <si>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</si>
  <si>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</si>
  <si>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</si>
  <si>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</si>
  <si>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</si>
  <si>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</si>
  <si>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</si>
  <si>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</si>
  <si>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</si>
  <si>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</si>
  <si>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</si>
  <si>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</si>
  <si>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</si>
  <si>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</si>
  <si>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</si>
  <si>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</si>
  <si>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</si>
  <si>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</si>
  <si>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</si>
  <si>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</si>
  <si>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</si>
  <si>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</si>
  <si>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</si>
  <si>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</si>
  <si>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</si>
  <si>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</si>
  <si>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</si>
  <si>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</si>
  <si>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</si>
  <si>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</si>
  <si>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</si>
  <si>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</si>
  <si>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</si>
  <si>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</si>
  <si>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</si>
  <si>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</si>
  <si>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</si>
  <si>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</si>
  <si>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</si>
  <si>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</si>
  <si>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</si>
  <si>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</si>
  <si>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</si>
  <si>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</si>
  <si>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</si>
  <si>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</si>
  <si>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</si>
  <si>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</si>
  <si>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</si>
  <si>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</si>
  <si>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</si>
  <si>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</si>
  <si>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</si>
  <si>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</si>
  <si>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</si>
  <si>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</si>
  <si>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</si>
  <si>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</si>
  <si>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</si>
  <si>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</si>
  <si>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</si>
  <si>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</si>
  <si>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</si>
  <si>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</si>
  <si>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</si>
  <si>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</si>
  <si>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</si>
  <si>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</si>
  <si>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</si>
  <si>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</si>
  <si>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</si>
  <si>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</si>
  <si>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</si>
  <si>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</si>
  <si>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</si>
  <si>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</si>
  <si>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</si>
  <si>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</si>
  <si>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</si>
  <si>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</si>
  <si>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</si>
  <si>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</si>
  <si>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</si>
  <si>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</si>
  <si>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</si>
  <si>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</si>
  <si>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</si>
  <si>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</si>
  <si>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</si>
  <si>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</si>
  <si>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</si>
  <si>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</si>
  <si>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</si>
  <si>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</si>
  <si>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</si>
  <si>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</si>
  <si>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</si>
  <si>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</si>
  <si>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</si>
  <si>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</si>
  <si>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</si>
  <si>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</si>
  <si>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</si>
  <si>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</si>
  <si>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</si>
  <si>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</si>
  <si>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</si>
  <si>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</si>
  <si>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</si>
  <si>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</si>
  <si>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</si>
  <si>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</si>
  <si>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</si>
  <si>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</si>
  <si>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</si>
  <si>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</si>
  <si>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</si>
  <si>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</si>
  <si>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</si>
  <si>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</si>
  <si>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</si>
  <si>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</si>
  <si>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</si>
  <si>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</si>
  <si>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</si>
  <si>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</si>
  <si>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</si>
  <si>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</si>
  <si>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</si>
  <si>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</si>
  <si>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</si>
  <si>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</si>
  <si>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</si>
  <si>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</si>
  <si>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</si>
  <si>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</si>
  <si>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</si>
  <si>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</si>
  <si>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</si>
  <si>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</si>
  <si>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</si>
  <si>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</si>
  <si>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</si>
  <si>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</si>
  <si>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</si>
  <si>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</si>
  <si>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</si>
  <si>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</si>
  <si>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</si>
  <si>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</si>
  <si>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</si>
  <si>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</si>
  <si>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</si>
  <si>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</si>
  <si>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</si>
  <si>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</si>
  <si>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</si>
  <si>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</si>
  <si>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</si>
  <si>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</si>
  <si>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</si>
  <si>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</si>
  <si>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</si>
  <si>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</si>
  <si>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</si>
  <si>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</si>
  <si>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</si>
  <si>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</si>
  <si>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</si>
  <si>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</si>
  <si>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</si>
  <si>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</si>
  <si>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</si>
  <si>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</si>
  <si>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</si>
  <si>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</si>
  <si>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</si>
  <si>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</si>
  <si>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</si>
  <si>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</si>
  <si>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</si>
  <si>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</si>
  <si>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</si>
  <si>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</si>
  <si>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</si>
  <si>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</si>
  <si>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</si>
  <si>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</si>
  <si>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</si>
  <si>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</si>
  <si>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</si>
  <si>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</si>
  <si>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</si>
  <si>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</si>
  <si>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</si>
  <si>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</si>
  <si>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</si>
  <si>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</si>
  <si>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</si>
  <si>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</si>
  <si>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</si>
  <si>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</si>
  <si>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</si>
  <si>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</si>
  <si>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</si>
  <si>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</si>
  <si>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</si>
  <si>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</si>
  <si>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</si>
  <si>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</si>
  <si>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</si>
  <si>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</si>
  <si>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</si>
  <si>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</si>
  <si>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</si>
  <si>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</si>
  <si>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</si>
  <si>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</si>
  <si>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</si>
  <si>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</si>
  <si>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</si>
  <si>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</si>
  <si>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</si>
  <si>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</si>
  <si>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</si>
  <si>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</si>
  <si>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</si>
  <si>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</si>
  <si>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</si>
  <si>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</si>
  <si>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</si>
  <si>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</si>
  <si>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</si>
  <si>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</si>
  <si>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</si>
  <si>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</si>
  <si>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</si>
  <si>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</si>
  <si>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</si>
  <si>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</si>
  <si>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</si>
  <si>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</si>
  <si>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</si>
  <si>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</si>
  <si>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</si>
  <si>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</si>
  <si>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</si>
  <si>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</si>
  <si>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</si>
  <si>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</si>
  <si>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</si>
  <si>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</si>
  <si>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</si>
  <si>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</si>
  <si>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</si>
  <si>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</si>
  <si>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</si>
  <si>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</si>
  <si>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</si>
  <si>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</si>
  <si>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</si>
  <si>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</si>
  <si>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</si>
  <si>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</si>
  <si>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</si>
  <si>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</si>
  <si>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</si>
  <si>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</si>
  <si>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</si>
  <si>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</si>
  <si>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</si>
  <si>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</si>
  <si>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</si>
  <si>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</si>
  <si>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</si>
  <si>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</si>
  <si>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</si>
  <si>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</si>
  <si>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</si>
  <si>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</si>
  <si>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</si>
  <si>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</si>
  <si>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</si>
  <si>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</si>
  <si>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</si>
  <si>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</si>
  <si>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</si>
  <si>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</si>
  <si>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</si>
  <si>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</si>
  <si>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</si>
  <si>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</si>
  <si>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</si>
  <si>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</si>
  <si>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</si>
  <si>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</si>
  <si>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</si>
  <si>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</si>
  <si>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</si>
  <si>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</si>
  <si>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</si>
  <si>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</si>
  <si>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</si>
  <si>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</si>
  <si>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</si>
  <si>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</si>
  <si>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</si>
  <si>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</si>
  <si>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</si>
  <si>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</si>
  <si>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</si>
  <si>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</si>
  <si>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</si>
  <si>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</si>
  <si>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</si>
  <si>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</si>
  <si>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</si>
  <si>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</si>
  <si>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</si>
  <si>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</si>
  <si>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</si>
  <si>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</si>
  <si>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</si>
  <si>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</si>
  <si>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</si>
  <si>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</si>
  <si>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</si>
  <si>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</si>
  <si>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</si>
  <si>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</si>
  <si>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</si>
  <si>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</si>
  <si>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</si>
  <si>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</si>
  <si>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</si>
  <si>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</si>
  <si>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</si>
  <si>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</si>
  <si>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</si>
  <si>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</si>
  <si>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</si>
  <si>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</si>
  <si>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</si>
  <si>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</si>
  <si>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</si>
  <si>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</si>
  <si>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</si>
  <si>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</si>
  <si>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</si>
  <si>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</si>
  <si>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</si>
  <si>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</si>
  <si>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</si>
  <si>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</si>
  <si>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</si>
  <si>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</si>
  <si>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</si>
  <si>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</si>
  <si>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</si>
  <si>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</si>
  <si>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</si>
  <si>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</si>
  <si>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</si>
  <si>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</si>
  <si>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</si>
  <si>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</si>
  <si>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</si>
  <si>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</si>
  <si>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</si>
  <si>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</si>
  <si>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</si>
  <si>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</si>
  <si>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</si>
  <si>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</si>
  <si>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</si>
  <si>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</si>
  <si>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</si>
  <si>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</si>
  <si>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</si>
  <si>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</si>
  <si>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</si>
  <si>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</si>
  <si>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</si>
  <si>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</si>
  <si>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</si>
  <si>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</si>
  <si>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</si>
  <si>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</si>
  <si>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</si>
  <si>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</si>
  <si>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</si>
  <si>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</si>
  <si>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</si>
  <si>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</si>
  <si>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</si>
  <si>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</si>
  <si>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</si>
  <si>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</si>
  <si>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</si>
  <si>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</si>
  <si>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</si>
  <si>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</si>
  <si>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</si>
  <si>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</si>
  <si>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</si>
  <si>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</si>
  <si>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</si>
  <si>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</si>
  <si>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</si>
  <si>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</si>
  <si>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</si>
  <si>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</si>
  <si>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</si>
  <si>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</si>
  <si>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</si>
  <si>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</si>
  <si>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</si>
  <si>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</si>
  <si>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</si>
  <si>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</si>
  <si>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</si>
  <si>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</si>
  <si>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</si>
  <si>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</si>
  <si>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</si>
  <si>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</si>
  <si>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</si>
  <si>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</si>
  <si>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</si>
  <si>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</si>
  <si>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</si>
  <si>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</si>
  <si>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</si>
  <si>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</si>
  <si>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</si>
  <si>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</si>
  <si>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</si>
  <si>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</si>
  <si>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</si>
  <si>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</si>
  <si>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</si>
  <si>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</si>
  <si>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</si>
  <si>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</si>
  <si>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</si>
  <si>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</si>
  <si>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</si>
  <si>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</si>
  <si>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</si>
  <si>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</si>
  <si>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</si>
  <si>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</si>
  <si>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</si>
  <si>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</si>
  <si>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</si>
  <si>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</si>
  <si>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</si>
  <si>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</si>
  <si>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</si>
  <si>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</si>
  <si>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</si>
  <si>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</si>
  <si>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</si>
  <si>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</si>
  <si>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</si>
  <si>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</si>
  <si>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</si>
  <si>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</si>
  <si>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</si>
  <si>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</si>
  <si>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</si>
  <si>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</si>
  <si>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</si>
  <si>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</si>
  <si>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</si>
  <si>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</si>
  <si>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</si>
  <si>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</si>
  <si>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</si>
  <si>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</si>
  <si>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</si>
  <si>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</si>
  <si>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</si>
  <si>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</si>
  <si>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</si>
  <si>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</si>
  <si>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</si>
  <si>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</si>
  <si>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</si>
  <si>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</si>
  <si>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</si>
  <si>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</si>
  <si>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</si>
  <si>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</si>
  <si>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</si>
  <si>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</si>
  <si>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</si>
  <si>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</si>
  <si>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</si>
  <si>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</si>
  <si>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</si>
  <si>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</si>
  <si>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</si>
  <si>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</si>
  <si>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</si>
  <si>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</si>
  <si>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</si>
  <si>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</si>
  <si>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</si>
  <si>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</si>
  <si>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</si>
  <si>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</si>
  <si>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</si>
  <si>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</si>
  <si>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</si>
  <si>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</si>
  <si>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</si>
  <si>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</si>
  <si>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</si>
  <si>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</si>
  <si>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</si>
  <si>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</si>
  <si>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</si>
  <si>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</si>
  <si>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</si>
  <si>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</si>
  <si>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</si>
  <si>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</si>
  <si>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</si>
  <si>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</si>
  <si>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</si>
  <si>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</si>
  <si>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</si>
  <si>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</si>
  <si>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</si>
  <si>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</si>
  <si>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</si>
  <si>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</si>
  <si>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</si>
  <si>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</si>
  <si>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</si>
  <si>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</si>
  <si>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</si>
  <si>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</si>
  <si>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</si>
  <si>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</si>
  <si>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</si>
  <si>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</si>
  <si>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</si>
  <si>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</si>
  <si>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</si>
  <si>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</si>
  <si>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</si>
  <si>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</si>
  <si>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</si>
  <si>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</si>
  <si>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</si>
  <si>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</si>
  <si>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</si>
  <si>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</si>
  <si>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</si>
  <si>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</si>
  <si>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</si>
  <si>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</si>
  <si>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</si>
  <si>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</si>
  <si>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</si>
  <si>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</si>
  <si>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</si>
  <si>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</si>
  <si>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</si>
  <si>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</si>
  <si>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</si>
  <si>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</si>
  <si>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</si>
  <si>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</si>
  <si>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</si>
  <si>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</si>
  <si>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</si>
  <si>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</si>
  <si>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</si>
  <si>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</si>
  <si>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</si>
  <si>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</si>
  <si>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</si>
  <si>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</si>
  <si>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</si>
  <si>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</si>
  <si>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</si>
  <si>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</si>
  <si>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</si>
  <si>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</si>
  <si>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</si>
  <si>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</si>
  <si>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</si>
  <si>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</si>
  <si>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</si>
  <si>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</si>
  <si>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</si>
  <si>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</si>
  <si>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</si>
  <si>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</si>
  <si>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</si>
  <si>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</si>
  <si>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</si>
  <si>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</si>
  <si>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</si>
  <si>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</si>
  <si>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</si>
  <si>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</si>
  <si>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</si>
  <si>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</si>
  <si>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</si>
  <si>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</si>
  <si>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</si>
  <si>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</si>
  <si>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</si>
  <si>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</si>
  <si>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</si>
  <si>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</si>
  <si>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</si>
  <si>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</si>
  <si>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</si>
  <si>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</si>
  <si>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</si>
  <si>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</si>
  <si>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</si>
  <si>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</si>
  <si>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</si>
  <si>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</si>
  <si>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</si>
  <si>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</si>
  <si>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</si>
  <si>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</si>
  <si>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</si>
  <si>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</si>
  <si>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</si>
  <si>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</si>
  <si>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</si>
  <si>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</si>
  <si>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</si>
  <si>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</si>
  <si>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</si>
  <si>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</si>
  <si>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</si>
  <si>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</si>
  <si>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</si>
  <si>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</si>
  <si>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</si>
  <si>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</si>
  <si>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</si>
  <si>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</si>
  <si>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</si>
  <si>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</si>
  <si>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</si>
  <si>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</si>
  <si>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</si>
  <si>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</si>
  <si>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</si>
  <si>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</si>
  <si>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</si>
  <si>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</si>
  <si>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</si>
  <si>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</si>
  <si>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</si>
  <si>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</si>
  <si>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</si>
  <si>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</si>
  <si>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</si>
  <si>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</si>
  <si>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</si>
  <si>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</si>
  <si>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</si>
  <si>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</si>
  <si>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</si>
  <si>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</si>
  <si>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</si>
  <si>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</si>
  <si>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</si>
  <si>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</si>
  <si>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</si>
  <si>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</si>
  <si>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</si>
  <si>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</si>
  <si>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</si>
  <si>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</si>
  <si>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</si>
  <si>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</si>
  <si>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</si>
  <si>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</si>
  <si>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</si>
  <si>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</si>
  <si>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</si>
  <si>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</si>
  <si>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</si>
  <si>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</si>
  <si>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</si>
  <si>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</si>
  <si>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</si>
  <si>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</si>
  <si>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</si>
  <si>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</si>
  <si>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</si>
  <si>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</si>
  <si>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</si>
  <si>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</si>
  <si>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</si>
  <si>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</si>
  <si>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</si>
  <si>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</si>
  <si>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</si>
  <si>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</si>
  <si>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</si>
  <si>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</si>
  <si>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</si>
  <si>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</si>
  <si>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</si>
  <si>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</si>
  <si>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</si>
  <si>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</si>
  <si>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</si>
  <si>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</si>
  <si>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</si>
  <si>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</si>
  <si>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</si>
  <si>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</si>
  <si>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</si>
  <si>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</si>
  <si>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</si>
  <si>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</si>
  <si>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</si>
  <si>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</si>
  <si>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</si>
  <si>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</si>
  <si>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</si>
  <si>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</si>
  <si>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</si>
  <si>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</si>
  <si>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</si>
  <si>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</si>
  <si>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</si>
  <si>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</si>
  <si>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</si>
  <si>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</si>
  <si>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</si>
  <si>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</si>
  <si>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</si>
  <si>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</si>
  <si>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</si>
  <si>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</si>
  <si>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</si>
  <si>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</si>
  <si>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</si>
  <si>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</si>
  <si>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</si>
  <si>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</si>
  <si>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</si>
  <si>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</si>
  <si>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</si>
  <si>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</si>
  <si>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</si>
  <si>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</si>
  <si>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</si>
  <si>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</si>
  <si>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</si>
  <si>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</si>
  <si>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</si>
  <si>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</si>
  <si>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</si>
  <si>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</si>
  <si>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</si>
  <si>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</si>
  <si>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</si>
  <si>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</si>
  <si>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</si>
  <si>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</si>
  <si>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</si>
  <si>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</si>
  <si>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</si>
  <si>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</si>
  <si>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</si>
  <si>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</si>
  <si>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</si>
  <si>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</si>
  <si>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</si>
  <si>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</si>
  <si>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</si>
  <si>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</si>
  <si>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</si>
  <si>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</si>
  <si>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</si>
  <si>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</si>
  <si>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</si>
  <si>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</si>
  <si>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</si>
  <si>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</si>
  <si>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</si>
  <si>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</si>
  <si>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</si>
  <si>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</si>
  <si>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</si>
  <si>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</si>
  <si>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</si>
  <si>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</si>
  <si>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</si>
  <si>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</si>
  <si>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</si>
  <si>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</si>
  <si>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</si>
  <si>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</si>
  <si>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</si>
  <si>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</si>
  <si>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</si>
  <si>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</si>
  <si>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</si>
  <si>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</si>
  <si>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</si>
  <si>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</si>
  <si>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</si>
  <si>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</si>
  <si>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</si>
  <si>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</si>
  <si>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</si>
  <si>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</si>
  <si>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</si>
  <si>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</si>
  <si>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</si>
  <si>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</si>
  <si>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</si>
  <si>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</si>
  <si>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</si>
  <si>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</si>
  <si>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</si>
  <si>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</si>
  <si>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</si>
  <si>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</si>
  <si>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</si>
  <si>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</si>
  <si>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</si>
  <si>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</si>
  <si>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</si>
  <si>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</si>
  <si>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</si>
  <si>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</si>
  <si>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</si>
  <si>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</si>
  <si>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</si>
  <si>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</si>
  <si>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</si>
  <si>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</si>
  <si>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</si>
  <si>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</si>
  <si>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</si>
  <si>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</si>
  <si>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</si>
  <si>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</si>
  <si>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</si>
  <si>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</si>
  <si>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</si>
  <si>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</si>
  <si>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</si>
  <si>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</si>
  <si>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</si>
  <si>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</si>
  <si>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</si>
  <si>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</si>
  <si>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</si>
  <si>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</si>
  <si>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</si>
  <si>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</si>
  <si>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</si>
  <si>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</si>
  <si>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</si>
  <si>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</si>
  <si>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</si>
  <si>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</si>
  <si>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</si>
  <si>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</si>
  <si>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</si>
  <si>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</si>
  <si>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</si>
  <si>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</si>
  <si>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</si>
  <si>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</si>
  <si>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</si>
  <si>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</si>
  <si>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</si>
  <si>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</si>
  <si>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</si>
  <si>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</si>
  <si>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</si>
  <si>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</si>
  <si>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</si>
  <si>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</si>
  <si>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</si>
  <si>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</si>
  <si>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</si>
  <si>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</si>
  <si>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</si>
  <si>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</si>
  <si>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</si>
  <si>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</si>
  <si>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</si>
  <si>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</si>
  <si>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</si>
  <si>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</si>
  <si>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</si>
  <si>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</si>
  <si>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</si>
  <si>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</si>
  <si>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</si>
  <si>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</si>
  <si>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</si>
  <si>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</si>
  <si>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</si>
  <si>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</si>
  <si>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</si>
  <si>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</si>
  <si>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</si>
  <si>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</si>
  <si>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</si>
  <si>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</si>
  <si>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</si>
  <si>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</si>
  <si>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</si>
  <si>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</si>
  <si>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</si>
  <si>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</si>
  <si>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</si>
  <si>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</si>
  <si>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</si>
  <si>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</si>
  <si>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</si>
  <si>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</si>
  <si>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</si>
  <si>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</si>
  <si>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</si>
  <si>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</si>
  <si>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</si>
  <si>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</si>
  <si>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</si>
  <si>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</si>
  <si>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</si>
  <si>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</si>
  <si>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</si>
  <si>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</si>
  <si>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</si>
  <si>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</si>
  <si>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</si>
  <si>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</si>
  <si>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</si>
  <si>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</si>
  <si>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</si>
  <si>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</si>
  <si>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</si>
  <si>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</si>
  <si>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</si>
  <si>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</si>
  <si>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</si>
  <si>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</si>
  <si>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</si>
  <si>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</si>
  <si>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</si>
  <si>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</si>
  <si>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</si>
  <si>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</si>
  <si>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</si>
  <si>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</si>
  <si>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</si>
  <si>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</si>
  <si>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</si>
  <si>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</si>
  <si>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</si>
  <si>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</si>
  <si>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</si>
  <si>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</si>
  <si>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</si>
  <si>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</si>
  <si>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</si>
  <si>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</si>
  <si>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</si>
  <si>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</si>
  <si>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</si>
  <si>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</si>
  <si>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</si>
  <si>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</si>
  <si>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</si>
  <si>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</si>
  <si>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</si>
  <si>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</si>
  <si>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</si>
  <si>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</si>
  <si>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</si>
  <si>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</si>
  <si>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</si>
  <si>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</si>
  <si>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</si>
  <si>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</si>
  <si>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</si>
  <si>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</si>
  <si>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</si>
  <si>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</si>
  <si>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</si>
  <si>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</si>
  <si>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</si>
  <si>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</si>
  <si>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</si>
  <si>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</si>
  <si>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</si>
  <si>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</si>
  <si>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</si>
  <si>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</si>
  <si>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</si>
  <si>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</si>
  <si>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</si>
  <si>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</si>
  <si>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</si>
  <si>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</si>
  <si>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</si>
  <si>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</si>
  <si>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</si>
  <si>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</si>
  <si>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</si>
  <si>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</si>
  <si>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</si>
  <si>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</si>
  <si>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</si>
  <si>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</si>
  <si>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</si>
  <si>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</si>
  <si>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</si>
  <si>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</si>
  <si>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</si>
  <si>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</si>
  <si>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</si>
  <si>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</si>
  <si>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</si>
  <si>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</si>
  <si>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</si>
  <si>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</si>
  <si>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</si>
  <si>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</si>
  <si>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</si>
  <si>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</si>
  <si>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</si>
  <si>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</si>
  <si>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</si>
  <si>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</si>
  <si>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</si>
  <si>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</si>
  <si>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</si>
  <si>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</si>
  <si>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</si>
  <si>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</si>
  <si>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</si>
  <si>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</si>
  <si>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</si>
  <si>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</si>
  <si>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</si>
  <si>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</si>
  <si>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</si>
  <si>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</si>
  <si>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</si>
  <si>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</si>
  <si>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</si>
  <si>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</si>
  <si>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</si>
  <si>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</si>
  <si>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</si>
  <si>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</si>
  <si>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</si>
  <si>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</si>
  <si>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</si>
  <si>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</si>
  <si>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</si>
  <si>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</si>
  <si>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</si>
  <si>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</si>
  <si>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</si>
  <si>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</si>
  <si>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</si>
  <si>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</si>
  <si>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</si>
  <si>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</si>
  <si>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</si>
  <si>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</si>
  <si>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</si>
  <si>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</si>
  <si>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</si>
  <si>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</si>
  <si>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</si>
  <si>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</si>
  <si>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</si>
  <si>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</si>
  <si>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</si>
  <si>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</si>
  <si>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</si>
  <si>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</si>
  <si>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</si>
  <si>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</si>
  <si>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</si>
  <si>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</si>
  <si>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</si>
  <si>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</si>
  <si>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</si>
  <si>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</si>
  <si>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</si>
  <si>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</si>
  <si>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</si>
  <si>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</si>
  <si>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</si>
  <si>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</si>
  <si>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</si>
  <si>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</si>
  <si>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</si>
  <si>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</si>
  <si>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</si>
  <si>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</si>
  <si>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</si>
  <si>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</si>
  <si>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</si>
  <si>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</si>
  <si>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</si>
  <si>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</si>
  <si>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</si>
  <si>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</si>
  <si>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</si>
  <si>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</si>
  <si>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</si>
  <si>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</si>
  <si>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</si>
  <si>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</si>
  <si>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</si>
  <si>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</si>
  <si>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</si>
  <si>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</si>
  <si>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</si>
  <si>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</si>
  <si>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</si>
  <si>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</si>
  <si>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</si>
  <si>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</si>
  <si>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</si>
  <si>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</si>
  <si>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</si>
  <si>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</si>
  <si>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</si>
  <si>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</si>
  <si>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</si>
  <si>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</si>
  <si>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</si>
  <si>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</si>
  <si>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</si>
  <si>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</si>
  <si>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</si>
  <si>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</si>
  <si>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</si>
  <si>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</si>
  <si>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</si>
  <si>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</si>
  <si>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</si>
  <si>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</si>
  <si>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</si>
  <si>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</si>
  <si>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</si>
  <si>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</si>
  <si>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</si>
  <si>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</si>
  <si>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</si>
  <si>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</si>
  <si>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</si>
  <si>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</si>
  <si>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</si>
  <si>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</si>
  <si>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</si>
  <si>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</si>
  <si>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</si>
  <si>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</si>
  <si>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</si>
  <si>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</si>
  <si>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</si>
  <si>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</si>
  <si>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</si>
  <si>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</si>
  <si>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</si>
  <si>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</si>
  <si>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</si>
  <si>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</si>
  <si>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</si>
  <si>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</si>
  <si>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</si>
  <si>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</si>
  <si>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</si>
  <si>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</si>
  <si>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</si>
  <si>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</si>
  <si>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</si>
  <si>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</si>
  <si>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</si>
  <si>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</si>
  <si>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</si>
  <si>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</si>
  <si>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</si>
  <si>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</si>
  <si>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</si>
  <si>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</si>
  <si>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</si>
  <si>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</si>
  <si>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</si>
  <si>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</si>
  <si>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</si>
  <si>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</si>
  <si>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</si>
  <si>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</si>
  <si>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</si>
  <si>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</si>
  <si>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</si>
  <si>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</si>
  <si>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</si>
  <si>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</si>
  <si>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</si>
  <si>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</si>
  <si>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</si>
  <si>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</si>
  <si>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</si>
  <si>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</si>
  <si>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</si>
  <si>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</si>
  <si>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</si>
  <si>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</si>
  <si>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</si>
  <si>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</si>
  <si>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</si>
  <si>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</si>
  <si>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</si>
  <si>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</si>
  <si>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</si>
  <si>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</si>
  <si>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</si>
  <si>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</si>
  <si>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</si>
  <si>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</si>
  <si>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</si>
  <si>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</si>
  <si>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</si>
  <si>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</si>
  <si>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</si>
  <si>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</si>
  <si>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</si>
  <si>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</si>
  <si>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</si>
  <si>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</si>
  <si>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</si>
  <si>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</si>
  <si>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</si>
  <si>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</si>
  <si>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</si>
  <si>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</si>
  <si>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</si>
  <si>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</si>
  <si>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</si>
  <si>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</si>
  <si>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</si>
  <si>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</si>
  <si>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</si>
  <si>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</si>
  <si>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</si>
  <si>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</si>
  <si>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</si>
  <si>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</si>
  <si>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</si>
  <si>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</si>
  <si>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</si>
  <si>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</si>
  <si>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</si>
  <si>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</si>
  <si>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</si>
  <si>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</si>
  <si>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</si>
  <si>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</si>
  <si>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</si>
  <si>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</si>
  <si>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</si>
  <si>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</si>
  <si>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</si>
  <si>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</si>
  <si>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</si>
  <si>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</si>
  <si>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</si>
  <si>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</si>
  <si>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</si>
  <si>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</si>
  <si>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</si>
  <si>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</si>
  <si>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</si>
  <si>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</si>
  <si>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</si>
  <si>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</si>
  <si>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</si>
  <si>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</si>
  <si>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</si>
  <si>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</si>
  <si>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</si>
  <si>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</si>
  <si>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</si>
  <si>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</si>
  <si>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</si>
  <si>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</si>
  <si>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</si>
  <si>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</si>
  <si>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</si>
  <si>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</si>
  <si>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</si>
  <si>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</si>
  <si>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</si>
  <si>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</si>
  <si>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</si>
  <si>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</si>
  <si>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</si>
  <si>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</si>
  <si>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</si>
  <si>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</si>
  <si>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</si>
  <si>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</si>
  <si>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</si>
  <si>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</si>
  <si>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</si>
  <si>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</si>
  <si>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</si>
  <si>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</si>
  <si>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</si>
  <si>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</si>
  <si>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</si>
  <si>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</si>
  <si>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</si>
  <si>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</si>
  <si>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</si>
  <si>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</si>
  <si>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</si>
  <si>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</si>
  <si>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</si>
  <si>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</si>
  <si>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</si>
  <si>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</si>
  <si>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</si>
  <si>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</si>
  <si>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</si>
  <si>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</si>
  <si>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</si>
  <si>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</si>
  <si>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</si>
  <si>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</si>
  <si>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</si>
  <si>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</si>
  <si>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</si>
  <si>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</si>
  <si>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</si>
  <si>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</si>
  <si>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</si>
  <si>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</si>
  <si>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</si>
  <si>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</si>
  <si>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</si>
  <si>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</si>
  <si>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</si>
  <si>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</si>
  <si>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</si>
  <si>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</si>
  <si>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</si>
  <si>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</si>
  <si>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</si>
  <si>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</si>
  <si>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</si>
  <si>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</si>
  <si>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</si>
  <si>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</si>
  <si>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</si>
  <si>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</si>
  <si>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</si>
  <si>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</si>
  <si>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</si>
  <si>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</si>
  <si>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</si>
  <si>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</si>
  <si>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</si>
  <si>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</si>
  <si>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</si>
  <si>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</si>
  <si>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</si>
  <si>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</si>
  <si>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</si>
  <si>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</si>
  <si>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</si>
  <si>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</si>
  <si>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</si>
  <si>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</si>
  <si>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</si>
  <si>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</si>
  <si>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</si>
  <si>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</si>
  <si>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</si>
  <si>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</si>
  <si>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</si>
  <si>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</si>
  <si>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</si>
  <si>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</si>
  <si>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</si>
  <si>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</si>
  <si>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</si>
  <si>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</si>
  <si>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</si>
  <si>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</si>
  <si>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</si>
  <si>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</si>
  <si>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</si>
  <si>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</si>
  <si>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</si>
  <si>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</si>
  <si>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</si>
  <si>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</si>
  <si>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</si>
  <si>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</si>
  <si>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</si>
  <si>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</si>
  <si>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</si>
  <si>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</si>
  <si>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</si>
  <si>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</si>
  <si>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</si>
  <si>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</si>
  <si>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</si>
  <si>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</si>
  <si>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</si>
  <si>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</si>
  <si>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</si>
  <si>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</si>
  <si>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</si>
  <si>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</si>
  <si>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</si>
  <si>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</si>
  <si>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</si>
  <si>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</si>
  <si>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</si>
  <si>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</si>
  <si>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</si>
  <si>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</si>
  <si>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</si>
  <si>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</si>
  <si>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</si>
  <si>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</si>
  <si>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</si>
  <si>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</si>
  <si>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</si>
  <si>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</si>
  <si>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</si>
  <si>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</si>
  <si>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</si>
  <si>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</si>
  <si>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</si>
  <si>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</si>
  <si>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</si>
  <si>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</si>
  <si>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</si>
  <si>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</si>
  <si>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</si>
  <si>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</si>
  <si>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</si>
  <si>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</si>
  <si>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</si>
  <si>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</si>
  <si>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</si>
  <si>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</si>
  <si>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</si>
  <si>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</si>
  <si>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</si>
  <si>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</si>
  <si>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</si>
  <si>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</si>
  <si>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</si>
  <si>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</si>
  <si>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</si>
  <si>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</si>
  <si>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</si>
  <si>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</si>
  <si>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</si>
  <si>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</si>
  <si>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</si>
  <si>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</si>
  <si>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</si>
  <si>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</si>
  <si>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</si>
  <si>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</si>
  <si>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</si>
  <si>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</si>
  <si>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</si>
  <si>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</si>
  <si>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</si>
  <si>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</si>
  <si>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</si>
  <si>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</si>
  <si>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</si>
  <si>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</si>
  <si>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</si>
  <si>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</si>
  <si>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</si>
  <si>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</si>
  <si>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</si>
  <si>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</si>
  <si>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</si>
  <si>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</si>
  <si>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</si>
  <si>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</si>
  <si>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</si>
  <si>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</si>
  <si>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</si>
  <si>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</si>
  <si>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</si>
  <si>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</si>
  <si>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</si>
  <si>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</si>
  <si>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</si>
  <si>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</si>
  <si>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</si>
  <si>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</si>
  <si>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</si>
  <si>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</si>
  <si>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</si>
  <si>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</si>
  <si>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</si>
  <si>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</si>
  <si>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</si>
  <si>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</si>
  <si>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</si>
  <si>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</si>
  <si>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</si>
  <si>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</si>
  <si>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</si>
  <si>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</si>
  <si>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</si>
  <si>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</si>
  <si>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</si>
  <si>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</si>
  <si>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</si>
  <si>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</si>
  <si>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</si>
  <si>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</si>
  <si>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</si>
  <si>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</si>
  <si>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</si>
  <si>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</si>
  <si>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</si>
  <si>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</si>
  <si>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</si>
  <si>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</si>
  <si>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</si>
  <si>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</si>
  <si>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</si>
  <si>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</si>
  <si>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</si>
  <si>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</si>
  <si>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</si>
  <si>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</si>
  <si>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</si>
  <si>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</si>
  <si>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</si>
  <si>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</si>
  <si>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</si>
  <si>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</si>
  <si>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</si>
  <si>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</si>
  <si>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</si>
  <si>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</si>
  <si>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</si>
  <si>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</si>
  <si>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</si>
  <si>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</si>
  <si>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</si>
  <si>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</si>
  <si>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</si>
  <si>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</si>
  <si>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</si>
  <si>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</si>
  <si>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</si>
  <si>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</si>
  <si>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</si>
  <si>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</si>
  <si>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</si>
  <si>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</si>
  <si>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</si>
  <si>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</si>
  <si>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</si>
  <si>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</si>
  <si>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</si>
  <si>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</si>
  <si>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</si>
  <si>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</si>
  <si>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</si>
  <si>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</si>
  <si>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</si>
  <si>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</si>
  <si>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</si>
  <si>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</si>
  <si>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</si>
  <si>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</si>
  <si>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</si>
  <si>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</si>
  <si>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</si>
  <si>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</si>
  <si>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</si>
  <si>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</si>
  <si>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</si>
  <si>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</si>
  <si>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</si>
  <si>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</si>
  <si>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</si>
  <si>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</si>
  <si>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</si>
  <si>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</si>
  <si>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</si>
  <si>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</si>
  <si>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</si>
  <si>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</si>
  <si>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</si>
  <si>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</si>
  <si>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</si>
  <si>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</si>
  <si>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</si>
  <si>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</si>
  <si>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</si>
  <si>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</si>
  <si>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</si>
  <si>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</si>
  <si>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</si>
  <si>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</si>
  <si>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</si>
  <si>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</si>
  <si>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</si>
  <si>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</si>
  <si>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</si>
  <si>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</si>
  <si>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</si>
  <si>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</si>
  <si>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</si>
  <si>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</si>
  <si>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</si>
  <si>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</si>
  <si>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</si>
  <si>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</si>
  <si>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</si>
  <si>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</si>
  <si>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</si>
  <si>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</si>
  <si>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</si>
  <si>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</si>
  <si>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</si>
  <si>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</si>
  <si>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</si>
  <si>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</si>
  <si>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</si>
  <si>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</si>
  <si>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</si>
  <si>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</si>
  <si>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</si>
  <si>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</si>
  <si>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</si>
  <si>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</si>
  <si>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</si>
  <si>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</si>
  <si>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</si>
  <si>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</si>
  <si>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</si>
  <si>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</si>
  <si>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</si>
  <si>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</si>
  <si>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</si>
  <si>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</si>
  <si>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</si>
  <si>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</si>
  <si>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</si>
  <si>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</si>
  <si>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</si>
  <si>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</si>
  <si>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</si>
  <si>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</si>
  <si>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</si>
  <si>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</si>
  <si>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</si>
  <si>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</si>
  <si>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</si>
  <si>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</si>
  <si>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</si>
  <si>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</si>
  <si>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</si>
  <si>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</si>
  <si>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</si>
  <si>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</si>
  <si>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</si>
  <si>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</si>
  <si>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</si>
  <si>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</si>
  <si>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</si>
  <si>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</si>
  <si>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</si>
  <si>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</si>
  <si>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</si>
  <si>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</si>
  <si>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</si>
  <si>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</si>
  <si>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</si>
  <si>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</si>
  <si>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</si>
  <si>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</si>
  <si>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</si>
  <si>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</si>
  <si>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</si>
  <si>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</si>
  <si>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</si>
  <si>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</si>
  <si>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</si>
  <si>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</si>
  <si>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</si>
  <si>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</si>
  <si>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</si>
  <si>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</si>
  <si>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</si>
  <si>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</si>
  <si>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</si>
  <si>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</si>
  <si>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</si>
  <si>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</si>
  <si>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</si>
  <si>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</si>
  <si>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</si>
  <si>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</si>
  <si>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</si>
  <si>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</si>
  <si>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</si>
  <si>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</si>
  <si>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</si>
  <si>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</si>
  <si>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</si>
  <si>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</si>
  <si>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</si>
  <si>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</si>
  <si>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</si>
  <si>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</si>
  <si>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</si>
  <si>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</si>
  <si>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</si>
  <si>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</si>
  <si>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</si>
  <si>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</si>
  <si>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</si>
  <si>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</si>
  <si>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</si>
  <si>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</si>
  <si>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</si>
  <si>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</si>
  <si>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</si>
  <si>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</si>
  <si>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</si>
  <si>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</si>
  <si>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</si>
  <si>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</si>
  <si>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</si>
  <si>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</si>
  <si>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</si>
  <si>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</si>
  <si>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</si>
  <si>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</si>
  <si>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</si>
  <si>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</si>
  <si>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</si>
  <si>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</si>
  <si>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</si>
  <si>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</si>
  <si>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</si>
  <si>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</si>
  <si>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</si>
  <si>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</si>
  <si>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</si>
  <si>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</si>
  <si>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</si>
  <si>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</si>
  <si>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</si>
  <si>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</si>
  <si>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</si>
  <si>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</si>
  <si>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</si>
  <si>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</si>
  <si>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</si>
  <si>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</si>
  <si>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</si>
  <si>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</si>
  <si>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</si>
  <si>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</si>
  <si>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</si>
  <si>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</si>
  <si>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</si>
  <si>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</si>
  <si>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</si>
  <si>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</si>
  <si>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</si>
  <si>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</si>
  <si>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</si>
  <si>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</si>
  <si>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</si>
  <si>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</si>
  <si>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</si>
  <si>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</si>
  <si>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</si>
  <si>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</si>
  <si>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</si>
  <si>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</si>
  <si>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</si>
  <si>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</si>
  <si>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</si>
  <si>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</si>
  <si>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</si>
  <si>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</si>
  <si>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</si>
  <si>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</si>
  <si>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</si>
  <si>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</si>
  <si>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</si>
  <si>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</si>
  <si>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</si>
  <si>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</si>
  <si>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</si>
  <si>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</si>
  <si>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</si>
  <si>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</si>
  <si>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</si>
  <si>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</si>
  <si>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</si>
  <si>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</si>
  <si>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</si>
  <si>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</si>
  <si>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</si>
  <si>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</si>
  <si>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</si>
  <si>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</si>
  <si>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</si>
  <si>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</si>
  <si>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</si>
  <si>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</si>
  <si>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</si>
  <si>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</si>
  <si>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</si>
  <si>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</si>
  <si>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</si>
  <si>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</si>
  <si>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</si>
  <si>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</si>
  <si>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</si>
  <si>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</si>
  <si>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</si>
  <si>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</si>
  <si>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</si>
  <si>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</si>
  <si>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</si>
  <si>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</si>
  <si>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</si>
  <si>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</si>
  <si>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</si>
  <si>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</si>
  <si>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</si>
  <si>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</si>
  <si>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</si>
  <si>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</si>
  <si>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</si>
  <si>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</si>
  <si>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</si>
  <si>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</si>
  <si>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</si>
  <si>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</si>
  <si>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</si>
  <si>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</si>
  <si>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</si>
  <si>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</si>
  <si>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</si>
  <si>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</si>
  <si>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</si>
  <si>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</si>
  <si>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</si>
  <si>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</si>
  <si>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</si>
  <si>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</si>
  <si>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</si>
  <si>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</si>
  <si>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</si>
  <si>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</si>
  <si>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</si>
  <si>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</si>
  <si>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</si>
  <si>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</si>
  <si>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</si>
  <si>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</si>
  <si>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</si>
  <si>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</si>
  <si>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</si>
  <si>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</si>
  <si>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</si>
  <si>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</si>
  <si>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</si>
  <si>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</si>
  <si>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</si>
  <si>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</si>
  <si>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</si>
  <si>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</si>
  <si>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</si>
  <si>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</si>
  <si>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</si>
  <si>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</si>
  <si>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</si>
  <si>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</si>
  <si>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</si>
  <si>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</si>
  <si>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</si>
  <si>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</si>
  <si>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</si>
  <si>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</si>
  <si>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</si>
  <si>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</si>
  <si>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</si>
  <si>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</si>
  <si>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</si>
  <si>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</si>
  <si>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</si>
  <si>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</si>
  <si>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</si>
  <si>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</si>
  <si>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</si>
  <si>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</si>
  <si>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</si>
  <si>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</si>
  <si>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</si>
  <si>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</si>
  <si>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</si>
  <si>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</si>
  <si>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</si>
  <si>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</si>
  <si>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</si>
  <si>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</si>
  <si>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</si>
  <si>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</si>
  <si>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</si>
  <si>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</si>
  <si>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</si>
  <si>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</si>
  <si>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</si>
  <si>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</si>
  <si>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</si>
  <si>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</si>
  <si>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</si>
  <si>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</si>
  <si>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</si>
  <si>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</si>
  <si>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</si>
  <si>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</si>
  <si>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</si>
  <si>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</si>
  <si>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</si>
  <si>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</si>
  <si>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</si>
  <si>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</si>
  <si>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</si>
  <si>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</si>
  <si>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</si>
  <si>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</si>
  <si>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</si>
  <si>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</si>
  <si>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</si>
  <si>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</si>
  <si>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</si>
  <si>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</si>
  <si>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</si>
  <si>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</si>
  <si>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</si>
  <si>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</si>
  <si>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</si>
  <si>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</si>
  <si>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</si>
  <si>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</si>
  <si>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</si>
  <si>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</si>
  <si>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</si>
  <si>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</si>
  <si>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</si>
  <si>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</si>
  <si>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</si>
  <si>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</si>
  <si>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</si>
  <si>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</si>
  <si>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</si>
  <si>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</si>
  <si>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</si>
  <si>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</si>
  <si>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</si>
  <si>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</si>
  <si>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</si>
  <si>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</si>
  <si>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</si>
  <si>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</si>
  <si>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</si>
  <si>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</si>
  <si>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</si>
  <si>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</si>
  <si>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</si>
  <si>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</si>
  <si>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</si>
  <si>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</si>
  <si>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</si>
  <si>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</si>
  <si>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</si>
  <si>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</si>
  <si>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</si>
  <si>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</si>
  <si>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</si>
  <si>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</si>
  <si>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</si>
  <si>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</si>
  <si>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</si>
  <si>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</si>
  <si>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</si>
  <si>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</si>
  <si>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</si>
  <si>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</si>
  <si>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</si>
  <si>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</si>
  <si>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</si>
  <si>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</si>
  <si>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</si>
  <si>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</si>
  <si>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</si>
  <si>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</si>
  <si>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</si>
  <si>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</si>
  <si>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</si>
  <si>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</si>
  <si>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</si>
  <si>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</si>
  <si>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</si>
  <si>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</si>
  <si>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</si>
  <si>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</si>
  <si>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</si>
  <si>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</si>
  <si>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</si>
  <si>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</si>
  <si>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</si>
  <si>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</si>
  <si>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</si>
  <si>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</si>
  <si>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</si>
  <si>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</si>
  <si>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</si>
  <si>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</si>
  <si>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</si>
  <si>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</si>
  <si>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</si>
  <si>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</si>
  <si>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</si>
  <si>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</si>
  <si>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</si>
  <si>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</si>
  <si>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</si>
  <si>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</si>
  <si>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</si>
  <si>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</si>
  <si>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</si>
  <si>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</si>
  <si>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</si>
  <si>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</si>
  <si>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</si>
  <si>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</si>
  <si>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</si>
  <si>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</si>
  <si>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</si>
  <si>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</si>
  <si>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</si>
  <si>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</si>
  <si>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</si>
  <si>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</si>
  <si>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</si>
  <si>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</si>
  <si>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</si>
  <si>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</si>
  <si>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</si>
  <si>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</si>
  <si>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</si>
  <si>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</si>
  <si>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</si>
  <si>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</si>
  <si>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</si>
  <si>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</si>
  <si>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</si>
  <si>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</si>
  <si>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</si>
  <si>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</si>
  <si>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</si>
  <si>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</si>
  <si>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</si>
  <si>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</si>
  <si>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</si>
  <si>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</si>
  <si>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</si>
  <si>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</si>
  <si>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</si>
  <si>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</si>
  <si>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</si>
  <si>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</si>
  <si>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</si>
  <si>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</si>
  <si>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</si>
  <si>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</si>
  <si>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</si>
  <si>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</si>
  <si>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</si>
  <si>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</si>
  <si>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</si>
  <si>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</si>
  <si>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</si>
  <si>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</si>
  <si>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</si>
  <si>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</si>
  <si>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</si>
  <si>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</si>
  <si>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</si>
  <si>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</si>
  <si>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</si>
  <si>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</si>
  <si>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</si>
  <si>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</si>
  <si>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</si>
  <si>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</si>
  <si>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</si>
  <si>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</si>
  <si>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</si>
  <si>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</si>
  <si>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</si>
  <si>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</si>
  <si>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</si>
  <si>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</si>
  <si>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</si>
  <si>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</si>
  <si>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</si>
  <si>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</si>
  <si>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</si>
  <si>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</si>
  <si>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</si>
  <si>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</si>
  <si>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</si>
  <si>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</si>
  <si>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</si>
  <si>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</si>
  <si>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</si>
  <si>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</si>
  <si>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</si>
  <si>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</si>
  <si>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</si>
  <si>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</si>
  <si>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</si>
  <si>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</si>
  <si>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</si>
  <si>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</si>
  <si>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</si>
  <si>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</si>
  <si>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</si>
  <si>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</si>
  <si>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</si>
  <si>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</si>
  <si>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</si>
  <si>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</si>
  <si>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</si>
  <si>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</si>
  <si>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</si>
  <si>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</si>
  <si>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</si>
  <si>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</si>
  <si>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</si>
  <si>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</si>
  <si>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</si>
  <si>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</si>
  <si>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</si>
  <si>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</si>
  <si>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</si>
  <si>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</si>
  <si>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</si>
  <si>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</si>
  <si>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</si>
  <si>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</si>
  <si>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</si>
  <si>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</si>
  <si>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</si>
  <si>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</si>
  <si>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</si>
  <si>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</si>
  <si>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</si>
  <si>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</si>
  <si>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</si>
  <si>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</si>
  <si>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</si>
  <si>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</si>
  <si>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</si>
  <si>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</si>
  <si>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</si>
  <si>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</si>
  <si>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</si>
  <si>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</si>
  <si>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</si>
  <si>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</si>
  <si>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</si>
  <si>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</si>
  <si>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</si>
  <si>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</si>
  <si>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</si>
  <si>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</si>
  <si>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</si>
  <si>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</si>
  <si>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</si>
  <si>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</si>
  <si>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</si>
  <si>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</si>
  <si>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</si>
  <si>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</si>
  <si>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</si>
  <si>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</si>
  <si>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</si>
  <si>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</si>
  <si>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</si>
  <si>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</si>
  <si>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</si>
  <si>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</si>
  <si>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</si>
  <si>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</si>
  <si>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</si>
  <si>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</si>
  <si>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</si>
  <si>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</si>
  <si>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</si>
  <si>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</si>
  <si>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</si>
  <si>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</si>
  <si>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</si>
  <si>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</si>
  <si>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</si>
  <si>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</si>
  <si>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</si>
  <si>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</si>
  <si>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</si>
  <si>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</si>
  <si>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</si>
  <si>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</si>
  <si>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</si>
  <si>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</si>
  <si>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</si>
  <si>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</si>
  <si>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</si>
  <si>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</si>
  <si>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</si>
  <si>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</si>
  <si>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</si>
  <si>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</si>
  <si>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</si>
  <si>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</si>
  <si>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</si>
  <si>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</si>
  <si>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</si>
  <si>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</si>
  <si>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</si>
  <si>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</si>
  <si>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</si>
  <si>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</si>
  <si>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</si>
  <si>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</si>
  <si>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</si>
  <si>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</si>
  <si>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</si>
  <si>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</si>
  <si>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</si>
  <si>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</si>
  <si>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</si>
  <si>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</si>
  <si>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</si>
  <si>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</si>
  <si>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</si>
  <si>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</si>
  <si>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</si>
  <si>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</si>
  <si>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</si>
  <si>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</si>
  <si>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</si>
  <si>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</si>
  <si>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</si>
  <si>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</si>
  <si>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</si>
  <si>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</si>
  <si>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</si>
  <si>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</si>
  <si>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</si>
  <si>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</si>
  <si>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</si>
  <si>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</si>
  <si>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</si>
  <si>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</si>
  <si>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</si>
  <si>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</si>
  <si>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</si>
  <si>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</si>
  <si>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</si>
  <si>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</si>
  <si>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</si>
  <si>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</si>
  <si>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</si>
  <si>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</si>
  <si>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</si>
  <si>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</si>
  <si>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</si>
  <si>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</si>
  <si>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</si>
  <si>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</si>
  <si>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</si>
  <si>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</si>
  <si>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</si>
  <si>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</si>
  <si>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</si>
  <si>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</si>
  <si>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</si>
  <si>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</si>
  <si>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</si>
  <si>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</si>
  <si>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</si>
  <si>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</si>
  <si>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</si>
  <si>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</si>
  <si>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</si>
  <si>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</si>
  <si>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</si>
  <si>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</si>
  <si>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</si>
  <si>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</si>
  <si>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</si>
  <si>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</si>
  <si>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</si>
  <si>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</si>
  <si>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</si>
  <si>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</si>
  <si>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</si>
  <si>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</si>
  <si>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</si>
  <si>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</si>
  <si>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</si>
  <si>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</si>
  <si>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</si>
  <si>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</si>
  <si>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</si>
  <si>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</si>
  <si>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</si>
  <si>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</si>
  <si>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</si>
  <si>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</si>
  <si>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</si>
  <si>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</si>
  <si>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</si>
  <si>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</si>
  <si>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</si>
  <si>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</si>
  <si>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</si>
  <si>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</si>
  <si>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</si>
  <si>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</si>
  <si>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</si>
  <si>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</si>
  <si>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</si>
  <si>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</si>
  <si>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</si>
  <si>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</si>
  <si>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</si>
  <si>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</si>
  <si>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</si>
  <si>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</si>
  <si>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</si>
  <si>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</si>
  <si>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</si>
  <si>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</si>
  <si>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</si>
  <si>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</si>
  <si>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</si>
  <si>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</si>
  <si>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</si>
  <si>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</si>
  <si>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</si>
  <si>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</si>
  <si>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</si>
  <si>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</si>
  <si>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</si>
  <si>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</si>
  <si>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</si>
  <si>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</si>
  <si>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</si>
  <si>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</si>
  <si>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</si>
  <si>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</si>
  <si>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</si>
  <si>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</si>
  <si>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</si>
  <si>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</si>
  <si>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</si>
  <si>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</si>
  <si>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</si>
  <si>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</si>
  <si>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</si>
  <si>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</si>
  <si>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</si>
  <si>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</si>
  <si>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</si>
  <si>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</si>
  <si>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</si>
  <si>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</si>
  <si>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</si>
  <si>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</si>
  <si>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</si>
  <si>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</si>
  <si>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</si>
  <si>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</si>
  <si>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</si>
  <si>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</si>
  <si>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</si>
  <si>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</si>
  <si>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</si>
  <si>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</si>
  <si>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</si>
  <si>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</si>
  <si>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</si>
  <si>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</si>
  <si>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</si>
  <si>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</si>
  <si>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</si>
  <si>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</si>
  <si>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</si>
  <si>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</si>
  <si>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</si>
  <si>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</si>
  <si>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</si>
  <si>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</si>
  <si>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</si>
  <si>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</si>
  <si>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</si>
  <si>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</si>
  <si>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</si>
  <si>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</si>
  <si>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</si>
  <si>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</si>
  <si>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</si>
  <si>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</si>
  <si>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</si>
  <si>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</si>
  <si>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</si>
  <si>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</si>
  <si>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</si>
  <si>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</si>
  <si>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</si>
  <si>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</si>
  <si>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</si>
  <si>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</si>
  <si>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</si>
  <si>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</si>
  <si>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</si>
  <si>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</si>
  <si>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</si>
  <si>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</si>
  <si>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</si>
  <si>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</si>
  <si>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</si>
  <si>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</si>
  <si>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</si>
  <si>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</si>
  <si>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</si>
  <si>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</si>
  <si>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</si>
  <si>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</si>
  <si>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</si>
  <si>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</si>
  <si>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</si>
  <si>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</si>
  <si>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</si>
  <si>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</si>
  <si>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</si>
  <si>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</si>
  <si>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</si>
  <si>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</si>
  <si>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</si>
  <si>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</si>
  <si>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</si>
  <si>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</si>
  <si>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</si>
  <si>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</si>
  <si>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</si>
  <si>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</si>
  <si>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</si>
  <si>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</si>
  <si>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</si>
  <si>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</si>
  <si>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</si>
  <si>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</si>
  <si>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</si>
  <si>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</si>
  <si>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</si>
  <si>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</si>
  <si>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</si>
  <si>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</si>
  <si>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</si>
  <si>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</si>
  <si>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</si>
  <si>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</si>
  <si>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</si>
  <si>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</si>
  <si>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</si>
  <si>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</si>
  <si>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</si>
  <si>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</si>
  <si>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</si>
  <si>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</si>
  <si>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</si>
  <si>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</si>
  <si>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</si>
  <si>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</si>
  <si>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</si>
  <si>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</si>
  <si>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</si>
  <si>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</si>
  <si>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</si>
  <si>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</si>
  <si>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</si>
  <si>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</si>
  <si>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</si>
  <si>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</si>
  <si>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</si>
  <si>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</si>
  <si>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</si>
  <si>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</si>
  <si>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</si>
  <si>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</si>
  <si>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</si>
  <si>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</si>
  <si>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</si>
  <si>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</si>
  <si>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</si>
  <si>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</si>
  <si>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</si>
  <si>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</si>
  <si>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</si>
  <si>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</si>
  <si>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</si>
  <si>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</si>
  <si>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</si>
  <si>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</si>
  <si>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</si>
  <si>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</si>
  <si>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</si>
  <si>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</si>
  <si>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</si>
  <si>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</si>
  <si>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</si>
  <si>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</si>
  <si>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</si>
  <si>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</si>
  <si>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</si>
  <si>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</si>
  <si>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</si>
  <si>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</si>
  <si>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</si>
  <si>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</si>
  <si>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</si>
  <si>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</si>
  <si>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</si>
  <si>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</si>
  <si>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</si>
  <si>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</si>
  <si>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</si>
  <si>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</si>
  <si>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</si>
  <si>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</si>
  <si>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</si>
  <si>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</si>
  <si>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</si>
  <si>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</si>
  <si>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</si>
  <si>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</si>
  <si>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</si>
  <si>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</si>
  <si>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</si>
  <si>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</si>
  <si>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</si>
  <si>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</si>
  <si>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</si>
  <si>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</si>
  <si>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</si>
  <si>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</si>
  <si>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</si>
  <si>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</si>
  <si>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</si>
  <si>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</si>
  <si>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</si>
  <si>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</si>
  <si>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</si>
  <si>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</si>
  <si>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</si>
  <si>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</si>
  <si>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</si>
  <si>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</si>
  <si>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</si>
  <si>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</si>
  <si>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</si>
  <si>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</si>
  <si>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</si>
  <si>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</si>
  <si>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</si>
  <si>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</si>
  <si>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</si>
  <si>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</si>
  <si>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</si>
  <si>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</si>
  <si>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</si>
  <si>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</si>
  <si>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</si>
  <si>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</si>
  <si>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</si>
  <si>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</si>
  <si>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</si>
  <si>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</si>
  <si>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</si>
  <si>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</si>
  <si>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</si>
  <si>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</si>
  <si>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</si>
  <si>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</si>
  <si>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</si>
  <si>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</si>
  <si>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</si>
  <si>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</si>
  <si>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</si>
  <si>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</si>
  <si>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</si>
  <si>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</si>
  <si>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</si>
  <si>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</si>
  <si>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</si>
  <si>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</si>
  <si>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</si>
  <si>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</si>
  <si>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</si>
  <si>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</si>
  <si>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</si>
  <si>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</si>
  <si>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</si>
  <si>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</si>
  <si>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</si>
  <si>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</si>
  <si>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</si>
  <si>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</si>
  <si>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</si>
  <si>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</si>
  <si>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</si>
  <si>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</si>
  <si>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</si>
  <si>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</si>
  <si>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</si>
  <si>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</si>
  <si>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</si>
  <si>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</si>
  <si>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</si>
  <si>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</si>
  <si>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</si>
  <si>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</si>
  <si>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</si>
  <si>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</si>
  <si>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</si>
  <si>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</si>
  <si>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</si>
  <si>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</si>
  <si>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</si>
  <si>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</si>
  <si>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</si>
  <si>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</si>
  <si>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</si>
  <si>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</si>
  <si>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</si>
  <si>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</si>
  <si>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</si>
  <si>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</si>
  <si>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</si>
  <si>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</si>
  <si>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</si>
  <si>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</si>
  <si>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</si>
  <si>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</si>
  <si>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</si>
  <si>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</si>
  <si>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</si>
  <si>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</si>
  <si>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</si>
  <si>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</si>
  <si>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</si>
  <si>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</si>
  <si>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</si>
  <si>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</si>
  <si>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</si>
  <si>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</si>
  <si>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</si>
  <si>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</si>
  <si>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</si>
  <si>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</si>
  <si>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</si>
  <si>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</si>
  <si>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</si>
  <si>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</si>
  <si>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</si>
  <si>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</si>
  <si>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</si>
  <si>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</si>
  <si>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</si>
  <si>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</si>
  <si>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</si>
  <si>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</si>
  <si>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</si>
  <si>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</si>
  <si>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</si>
  <si>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</si>
  <si>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</si>
  <si>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</si>
  <si>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</si>
  <si>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</si>
  <si>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</si>
  <si>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</si>
  <si>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</si>
  <si>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</si>
  <si>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</si>
  <si>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</si>
  <si>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</si>
  <si>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</si>
  <si>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</si>
  <si>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</si>
  <si>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</si>
  <si>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</si>
  <si>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</si>
  <si>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</si>
  <si>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</si>
  <si>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</si>
  <si>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</si>
  <si>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</si>
  <si>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</si>
  <si>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</si>
  <si>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</si>
  <si>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</si>
  <si>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</si>
  <si>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</si>
  <si>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</si>
  <si>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</si>
  <si>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</si>
  <si>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</si>
  <si>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</si>
  <si>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</si>
  <si>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</si>
  <si>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</si>
  <si>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</si>
  <si>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</si>
  <si>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</si>
  <si>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</si>
  <si>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</si>
  <si>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</si>
  <si>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</si>
  <si>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</si>
  <si>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</si>
  <si>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</si>
  <si>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</si>
  <si>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</si>
  <si>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</si>
  <si>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</si>
  <si>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</si>
  <si>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</si>
  <si>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</si>
  <si>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</si>
  <si>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</si>
  <si>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</si>
  <si>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</si>
  <si>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</si>
  <si>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</si>
  <si>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</si>
  <si>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</si>
  <si>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</si>
  <si>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</si>
  <si>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</si>
  <si>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</si>
  <si>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</si>
  <si>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</si>
  <si>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</si>
  <si>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</si>
  <si>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</si>
  <si>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</si>
  <si>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</si>
  <si>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</si>
  <si>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</si>
  <si>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</si>
  <si>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</si>
  <si>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</si>
  <si>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</si>
  <si>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</si>
  <si>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</si>
  <si>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</si>
  <si>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</si>
  <si>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</si>
  <si>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</si>
  <si>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</si>
  <si>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</si>
  <si>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</si>
  <si>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</si>
  <si>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</si>
  <si>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</si>
  <si>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</si>
  <si>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</si>
  <si>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</si>
  <si>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</si>
  <si>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</si>
  <si>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</si>
  <si>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</si>
  <si>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</si>
  <si>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</si>
  <si>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</si>
  <si>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</si>
  <si>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</si>
  <si>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</si>
  <si>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</si>
  <si>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</si>
  <si>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</si>
  <si>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</si>
  <si>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</si>
  <si>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</si>
  <si>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</si>
  <si>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</si>
  <si>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</si>
  <si>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</si>
  <si>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</si>
  <si>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</si>
  <si>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</si>
  <si>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</si>
  <si>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</si>
  <si>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</si>
  <si>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</si>
  <si>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</si>
  <si>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</si>
  <si>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</si>
  <si>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</si>
  <si>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</si>
  <si>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</si>
  <si>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</si>
  <si>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</si>
  <si>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</si>
  <si>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</si>
  <si>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</si>
  <si>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</si>
  <si>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</si>
  <si>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</si>
  <si>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</si>
  <si>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</si>
  <si>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</si>
  <si>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</si>
  <si>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</si>
  <si>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</si>
  <si>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</si>
  <si>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</si>
  <si>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</si>
  <si>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</si>
  <si>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</si>
  <si>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</si>
  <si>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</si>
  <si>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</si>
  <si>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</si>
  <si>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</si>
  <si>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</si>
  <si>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</si>
  <si>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</si>
  <si>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</si>
  <si>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</si>
  <si>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</si>
  <si>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</si>
  <si>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</si>
  <si>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</si>
  <si>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</si>
  <si>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</si>
  <si>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</si>
  <si>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</si>
  <si>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</si>
  <si>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</si>
  <si>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</si>
  <si>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</si>
  <si>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</si>
  <si>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</si>
  <si>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</si>
  <si>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</si>
  <si>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</si>
  <si>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</si>
  <si>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</si>
  <si>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</si>
  <si>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</si>
  <si>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</si>
  <si>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</si>
  <si>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</si>
  <si>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</si>
  <si>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</si>
  <si>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</si>
  <si>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</si>
  <si>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</si>
  <si>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</si>
  <si>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</si>
  <si>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</si>
  <si>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</si>
  <si>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</si>
  <si>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</si>
  <si>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</si>
  <si>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</si>
  <si>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</si>
  <si>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</si>
  <si>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</si>
  <si>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</si>
  <si>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</si>
  <si>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</si>
  <si>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</si>
  <si>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</si>
  <si>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</si>
  <si>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</si>
  <si>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</si>
  <si>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</si>
  <si>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</si>
  <si>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</si>
  <si>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</si>
  <si>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</si>
  <si>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</si>
  <si>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</si>
  <si>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</si>
  <si>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</si>
  <si>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</si>
  <si>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</si>
  <si>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</si>
  <si>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</si>
  <si>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</si>
  <si>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</si>
  <si>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</si>
  <si>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</si>
  <si>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</si>
  <si>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</si>
  <si>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</si>
  <si>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</si>
  <si>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</si>
  <si>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</si>
  <si>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</si>
  <si>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</si>
  <si>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</si>
  <si>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</si>
  <si>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</si>
  <si>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</si>
  <si>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</si>
  <si>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</si>
  <si>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</si>
  <si>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</si>
  <si>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</si>
  <si>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</si>
  <si>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</si>
  <si>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</si>
  <si>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</si>
  <si>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</si>
  <si>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</si>
  <si>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</si>
  <si>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</si>
  <si>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</si>
  <si>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</si>
  <si>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</si>
  <si>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</si>
  <si>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</si>
  <si>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</si>
  <si>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</si>
  <si>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</si>
  <si>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</si>
  <si>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</si>
  <si>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</si>
  <si>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</si>
  <si>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</si>
  <si>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</si>
  <si>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</si>
  <si>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</si>
  <si>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</si>
  <si>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</si>
  <si>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</si>
  <si>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</si>
  <si>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</si>
  <si>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</si>
  <si>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</si>
  <si>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</si>
  <si>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</si>
  <si>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</si>
  <si>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</si>
  <si>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</si>
  <si>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</si>
  <si>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</si>
  <si>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</si>
  <si>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</si>
  <si>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</si>
  <si>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</si>
  <si>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</si>
  <si>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</si>
  <si>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</si>
  <si>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</si>
  <si>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</si>
  <si>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</si>
  <si>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</si>
  <si>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</si>
  <si>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</si>
  <si>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</si>
  <si>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</si>
  <si>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</si>
  <si>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</si>
  <si>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</si>
  <si>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</si>
  <si>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</si>
  <si>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</si>
  <si>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</si>
  <si>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</si>
  <si>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</si>
  <si>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</si>
  <si>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</si>
  <si>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</si>
  <si>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</si>
  <si>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</si>
  <si>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</si>
  <si>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</si>
  <si>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</si>
  <si>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</si>
  <si>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</si>
  <si>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</si>
  <si>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</si>
  <si>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</si>
  <si>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</si>
  <si>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</si>
  <si>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</si>
  <si>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</si>
  <si>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</si>
  <si>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</si>
  <si>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</si>
  <si>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</si>
  <si>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</si>
  <si>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</si>
  <si>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</si>
  <si>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</si>
  <si>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</si>
  <si>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</si>
  <si>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</si>
  <si>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</si>
  <si>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</si>
  <si>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</si>
  <si>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</si>
  <si>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</si>
  <si>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</si>
  <si>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</si>
  <si>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</si>
  <si>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</si>
  <si>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</si>
  <si>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</si>
  <si>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</si>
  <si>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</si>
  <si>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</si>
  <si>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</si>
  <si>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</si>
  <si>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</si>
  <si>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</si>
  <si>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</si>
  <si>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</si>
  <si>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</si>
  <si>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</si>
  <si>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</si>
  <si>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</si>
  <si>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</si>
  <si>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</si>
  <si>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</si>
  <si>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</si>
  <si>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</si>
  <si>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</si>
  <si>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</si>
  <si>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</si>
  <si>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</si>
  <si>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</si>
  <si>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</si>
  <si>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</si>
  <si>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</si>
  <si>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</si>
  <si>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</si>
  <si>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</si>
  <si>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</si>
  <si>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</si>
  <si>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</si>
  <si>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</si>
  <si>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</si>
  <si>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</si>
  <si>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</si>
  <si>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</si>
  <si>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</si>
  <si>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</si>
  <si>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</si>
  <si>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</si>
  <si>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</si>
  <si>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</si>
  <si>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</si>
  <si>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</si>
  <si>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</si>
  <si>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</si>
  <si>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</si>
  <si>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</si>
  <si>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</si>
  <si>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</si>
  <si>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</si>
  <si>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</si>
  <si>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</si>
  <si>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</si>
  <si>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</si>
  <si>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</si>
  <si>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</si>
  <si>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</si>
  <si>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</si>
  <si>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</si>
  <si>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</si>
  <si>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</si>
  <si>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</si>
  <si>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</si>
  <si>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</si>
  <si>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</si>
  <si>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</si>
  <si>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</si>
  <si>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</si>
  <si>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</si>
  <si>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</si>
  <si>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</si>
  <si>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</si>
  <si>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</si>
  <si>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</si>
  <si>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</si>
  <si>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</si>
  <si>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</si>
  <si>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</si>
  <si>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</si>
  <si>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</si>
  <si>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</si>
  <si>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</si>
  <si>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</si>
  <si>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</si>
  <si>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</si>
  <si>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</si>
  <si>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</si>
  <si>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</si>
  <si>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</si>
  <si>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</si>
  <si>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</si>
  <si>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</si>
  <si>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</si>
  <si>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</si>
  <si>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</si>
  <si>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</si>
  <si>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</si>
  <si>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</si>
  <si>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</si>
  <si>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</si>
  <si>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</si>
  <si>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</si>
  <si>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</si>
  <si>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</si>
  <si>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</si>
  <si>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</si>
  <si>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</si>
  <si>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</si>
  <si>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</si>
  <si>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</si>
  <si>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</si>
  <si>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</si>
  <si>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</si>
  <si>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</si>
  <si>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</si>
  <si>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</si>
  <si>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</si>
  <si>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</si>
  <si>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</si>
  <si>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</si>
  <si>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</si>
  <si>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</si>
  <si>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</si>
  <si>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</si>
  <si>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</si>
  <si>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</si>
  <si>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</si>
  <si>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</si>
  <si>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</si>
  <si>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</si>
  <si>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</si>
  <si>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</si>
  <si>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</si>
  <si>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</si>
  <si>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</si>
  <si>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</si>
  <si>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</si>
  <si>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</si>
  <si>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</si>
  <si>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</si>
  <si>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</si>
  <si>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</si>
  <si>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</si>
  <si>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</si>
  <si>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</si>
  <si>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</si>
  <si>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</si>
  <si>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</si>
  <si>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</si>
  <si>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</si>
  <si>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</si>
  <si>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</si>
  <si>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</si>
  <si>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</si>
  <si>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</si>
  <si>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</si>
  <si>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</si>
  <si>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</si>
  <si>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</si>
  <si>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</si>
  <si>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</si>
  <si>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</si>
  <si>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</si>
  <si>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</si>
  <si>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</si>
  <si>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</si>
  <si>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</si>
  <si>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</si>
  <si>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</si>
  <si>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</si>
  <si>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</si>
  <si>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</si>
  <si>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</si>
  <si>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</si>
  <si>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</si>
  <si>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</si>
  <si>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</si>
  <si>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</si>
  <si>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</si>
  <si>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</si>
  <si>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</si>
  <si>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</si>
  <si>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</si>
  <si>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</si>
  <si>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</si>
  <si>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</si>
  <si>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</si>
  <si>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</si>
  <si>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</si>
  <si>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</si>
  <si>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</si>
  <si>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</si>
  <si>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</si>
  <si>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</si>
  <si>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</si>
  <si>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</si>
  <si>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</si>
  <si>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</si>
  <si>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</si>
  <si>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</si>
  <si>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</si>
  <si>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</si>
  <si>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</si>
  <si>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</si>
  <si>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</si>
  <si>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</si>
  <si>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</si>
  <si>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</si>
  <si>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</si>
  <si>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</si>
  <si>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</si>
  <si>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</si>
  <si>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</si>
  <si>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</si>
  <si>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</si>
  <si>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</si>
  <si>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</si>
  <si>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</si>
  <si>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</si>
  <si>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</si>
  <si>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</si>
  <si>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</si>
  <si>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</si>
  <si>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</si>
  <si>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</si>
  <si>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</si>
  <si>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</si>
  <si>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</si>
  <si>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</si>
  <si>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</si>
  <si>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</si>
  <si>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</si>
  <si>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</si>
  <si>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</si>
  <si>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</si>
  <si>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</si>
  <si>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</si>
  <si>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</si>
  <si>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</si>
  <si>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</si>
  <si>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</si>
  <si>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</si>
  <si>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</si>
  <si>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</si>
  <si>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</si>
  <si>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</si>
  <si>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</si>
  <si>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</si>
  <si>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</si>
  <si>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</si>
  <si>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</si>
  <si>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</si>
  <si>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</si>
  <si>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</si>
  <si>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</si>
  <si>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</si>
  <si>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</si>
  <si>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</si>
  <si>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</si>
  <si>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</si>
  <si>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</si>
  <si>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</si>
  <si>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</si>
  <si>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</si>
  <si>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</si>
  <si>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</si>
  <si>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</si>
  <si>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</si>
  <si>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</si>
  <si>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</si>
  <si>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</si>
  <si>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</si>
  <si>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</si>
  <si>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</si>
  <si>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</si>
  <si>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</si>
  <si>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</si>
  <si>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</si>
  <si>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</si>
  <si>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</si>
  <si>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</si>
  <si>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</si>
  <si>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</si>
  <si>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</si>
  <si>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</si>
  <si>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</si>
  <si>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</si>
  <si>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</si>
  <si>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</si>
  <si>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</si>
  <si>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</si>
  <si>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</si>
  <si>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</si>
  <si>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</si>
  <si>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</si>
  <si>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</si>
  <si>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</si>
  <si>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</si>
  <si>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</si>
  <si>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</si>
  <si>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</si>
  <si>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</si>
  <si>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</si>
  <si>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</si>
  <si>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</si>
  <si>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</si>
  <si>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</si>
  <si>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</si>
  <si>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</si>
  <si>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</si>
  <si>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</si>
  <si>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</si>
  <si>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</si>
  <si>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</si>
  <si>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</si>
  <si>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</si>
  <si>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</si>
  <si>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</si>
  <si>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</si>
  <si>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</si>
  <si>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</si>
  <si>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</si>
  <si>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</si>
  <si>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</si>
  <si>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</si>
  <si>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</si>
  <si>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</si>
  <si>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</si>
  <si>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</si>
  <si>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</si>
  <si>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</si>
  <si>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</si>
  <si>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</si>
  <si>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</si>
  <si>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</si>
  <si>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</si>
  <si>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</si>
  <si>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</si>
  <si>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</si>
  <si>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</si>
  <si>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</si>
  <si>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</si>
  <si>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</si>
  <si>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</si>
  <si>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</si>
  <si>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</si>
  <si>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</si>
  <si>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</si>
  <si>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</si>
  <si>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</si>
  <si>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</si>
  <si>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</si>
  <si>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</si>
  <si>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</si>
  <si>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</si>
  <si>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</si>
  <si>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</si>
  <si>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</si>
  <si>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</si>
  <si>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</si>
  <si>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</si>
  <si>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</si>
  <si>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</si>
  <si>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</si>
  <si>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</si>
  <si>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</si>
  <si>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</si>
  <si>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</si>
  <si>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</si>
  <si>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</si>
  <si>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</si>
  <si>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</si>
  <si>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</si>
  <si>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</si>
  <si>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</si>
  <si>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</si>
  <si>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</si>
  <si>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</si>
  <si>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</si>
  <si>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</si>
  <si>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</si>
  <si>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</si>
  <si>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</si>
  <si>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</si>
  <si>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</si>
  <si>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</si>
  <si>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</si>
  <si>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</si>
  <si>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</si>
  <si>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</si>
  <si>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</si>
  <si>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</si>
  <si>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</si>
  <si>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</si>
  <si>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</si>
  <si>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</si>
  <si>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</si>
  <si>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</si>
  <si>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</si>
  <si>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</si>
  <si>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</si>
  <si>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</si>
  <si>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</si>
  <si>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</si>
  <si>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</si>
  <si>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</si>
  <si>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</si>
  <si>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</si>
  <si>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</si>
  <si>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</si>
  <si>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</si>
  <si>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</si>
  <si>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</si>
  <si>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</si>
  <si>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</si>
  <si>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</si>
  <si>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</si>
  <si>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</si>
  <si>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</si>
  <si>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</si>
  <si>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</si>
  <si>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</si>
  <si>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</si>
  <si>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</si>
  <si>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</si>
  <si>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</si>
  <si>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</si>
  <si>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</si>
  <si>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</si>
  <si>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</si>
  <si>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</si>
  <si>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</si>
  <si>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</si>
  <si>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</si>
  <si>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</si>
  <si>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</si>
  <si>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</si>
  <si>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</si>
  <si>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</si>
  <si>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</si>
  <si>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</si>
  <si>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</si>
  <si>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</si>
  <si>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</si>
  <si>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</si>
  <si>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</si>
  <si>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</si>
  <si>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</si>
  <si>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</si>
  <si>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</si>
  <si>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</si>
  <si>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</si>
  <si>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</si>
  <si>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</si>
  <si>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</si>
  <si>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</si>
  <si>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</si>
  <si>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</si>
  <si>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</si>
  <si>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</si>
  <si>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</si>
  <si>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</si>
  <si>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</si>
  <si>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</si>
  <si>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</si>
  <si>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</si>
  <si>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</si>
  <si>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</si>
  <si>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</si>
  <si>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</si>
  <si>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</si>
  <si>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</si>
  <si>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</si>
  <si>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</si>
  <si>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</si>
  <si>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</si>
  <si>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</si>
  <si>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</si>
  <si>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</si>
  <si>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</si>
  <si>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</si>
  <si>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</si>
  <si>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</si>
  <si>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</si>
  <si>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</si>
  <si>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</si>
  <si>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</si>
  <si>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</si>
  <si>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</si>
  <si>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</si>
  <si>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</si>
  <si>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</si>
  <si>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</si>
  <si>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</si>
  <si>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</si>
  <si>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</si>
  <si>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</si>
  <si>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</si>
  <si>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</si>
  <si>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</si>
  <si>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</si>
  <si>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</si>
  <si>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</si>
  <si>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</si>
  <si>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</si>
  <si>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</si>
  <si>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</si>
  <si>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</si>
  <si>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</si>
  <si>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</si>
  <si>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</si>
  <si>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</si>
  <si>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</si>
  <si>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</si>
  <si>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</si>
  <si>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</si>
  <si>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</si>
  <si>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</si>
  <si>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</si>
  <si>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</si>
  <si>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</si>
  <si>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</si>
  <si>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</si>
  <si>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</si>
  <si>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</si>
  <si>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</si>
  <si>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</si>
  <si>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</si>
  <si>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</si>
  <si>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</si>
  <si>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</si>
  <si>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</si>
  <si>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</si>
  <si>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</si>
  <si>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</si>
  <si>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</si>
  <si>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</si>
  <si>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</si>
  <si>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</si>
  <si>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</si>
  <si>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</si>
  <si>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</si>
  <si>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</si>
  <si>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</si>
  <si>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</si>
  <si>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</si>
  <si>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</si>
  <si>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</si>
  <si>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</si>
  <si>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</si>
  <si>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</si>
  <si>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</si>
  <si>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</si>
  <si>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</si>
  <si>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</si>
  <si>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</si>
  <si>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</si>
  <si>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</si>
  <si>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</si>
  <si>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</si>
  <si>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</si>
  <si>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</si>
  <si>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</si>
  <si>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</si>
  <si>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</si>
  <si>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</si>
  <si>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</si>
  <si>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</si>
  <si>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</si>
  <si>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</si>
  <si>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</si>
  <si>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</si>
  <si>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</si>
  <si>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</si>
  <si>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</si>
  <si>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</si>
  <si>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</si>
  <si>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</si>
  <si>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</si>
  <si>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</si>
  <si>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</si>
  <si>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</si>
  <si>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</si>
  <si>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</si>
  <si>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</si>
  <si>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</si>
  <si>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</si>
  <si>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</si>
  <si>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</si>
  <si>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</si>
  <si>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</si>
  <si>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</si>
  <si>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</si>
  <si>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</si>
  <si>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</si>
  <si>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</si>
  <si>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</si>
  <si>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</si>
  <si>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</si>
  <si>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</si>
  <si>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</si>
  <si>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</si>
  <si>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</si>
  <si>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</si>
  <si>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</si>
  <si>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</si>
  <si>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</si>
  <si>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</si>
  <si>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</si>
  <si>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</si>
  <si>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</si>
  <si>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</si>
  <si>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</si>
  <si>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</si>
  <si>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</si>
  <si>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</si>
  <si>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</si>
  <si>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</si>
  <si>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</si>
  <si>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</si>
  <si>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</si>
  <si>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</si>
  <si>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</si>
  <si>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</si>
  <si>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</si>
  <si>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</si>
  <si>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</si>
  <si>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</si>
  <si>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</si>
  <si>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</si>
  <si>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</si>
  <si>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</si>
  <si>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</si>
  <si>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</si>
  <si>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</si>
  <si>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</si>
  <si>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</si>
  <si>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</si>
  <si>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</si>
  <si>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</si>
  <si>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</si>
  <si>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</si>
  <si>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</si>
  <si>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</si>
  <si>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</si>
  <si>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</si>
  <si>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</si>
  <si>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</si>
  <si>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</si>
  <si>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</si>
  <si>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</si>
  <si>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</si>
  <si>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</si>
  <si>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</si>
  <si>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</si>
  <si>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</si>
  <si>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</si>
  <si>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</si>
  <si>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</si>
  <si>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</si>
  <si>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</si>
  <si>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</si>
  <si>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</si>
  <si>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</si>
  <si>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</si>
  <si>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</si>
  <si>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</si>
  <si>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</si>
  <si>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</si>
  <si>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</si>
  <si>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</si>
  <si>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</si>
  <si>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</si>
  <si>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</si>
  <si>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</si>
  <si>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</si>
  <si>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</si>
  <si>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</si>
  <si>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</si>
  <si>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</si>
  <si>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</si>
  <si>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</si>
  <si>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</si>
  <si>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</si>
  <si>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</si>
  <si>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</si>
  <si>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</si>
  <si>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</si>
  <si>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</si>
  <si>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</si>
  <si>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</si>
  <si>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</si>
  <si>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</si>
  <si>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</si>
  <si>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</si>
  <si>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</si>
  <si>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</si>
  <si>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</si>
  <si>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</si>
  <si>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</si>
  <si>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</si>
  <si>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</si>
  <si>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</si>
  <si>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</si>
  <si>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</si>
  <si>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</si>
  <si>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</si>
  <si>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</si>
  <si>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</si>
  <si>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</si>
  <si>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</si>
  <si>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</si>
  <si>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</si>
  <si>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</si>
  <si>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</si>
  <si>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</si>
  <si>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</si>
  <si>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</si>
  <si>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</si>
  <si>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</si>
  <si>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</si>
  <si>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</si>
  <si>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</si>
  <si>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</si>
  <si>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</si>
  <si>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</si>
  <si>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</si>
  <si>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</si>
  <si>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</si>
  <si>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</si>
  <si>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</si>
  <si>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</si>
  <si>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</si>
  <si>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</si>
  <si>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</si>
  <si>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</si>
  <si>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</si>
  <si>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</si>
  <si>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</si>
  <si>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</si>
  <si>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</si>
  <si>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</si>
  <si>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</si>
  <si>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</si>
  <si>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</si>
  <si>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</si>
  <si>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</si>
  <si>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</si>
  <si>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</si>
  <si>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</si>
  <si>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</si>
  <si>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</si>
  <si>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</si>
  <si>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</si>
  <si>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</si>
  <si>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</si>
  <si>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</si>
  <si>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</si>
  <si>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</si>
  <si>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</si>
  <si>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</si>
  <si>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</si>
  <si>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</si>
  <si>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</si>
  <si>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</si>
  <si>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</si>
  <si>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</si>
  <si>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</si>
  <si>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</si>
  <si>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</si>
  <si>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</si>
  <si>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</si>
  <si>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</si>
  <si>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</si>
  <si>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</si>
  <si>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</si>
  <si>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</si>
  <si>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</si>
  <si>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</si>
  <si>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</si>
  <si>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</si>
  <si>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</si>
  <si>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</si>
  <si>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</si>
  <si>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</si>
  <si>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</si>
  <si>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</si>
  <si>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</si>
  <si>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</si>
  <si>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</si>
  <si>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</si>
  <si>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</si>
  <si>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</si>
  <si>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</si>
  <si>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</si>
  <si>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</si>
  <si>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</si>
  <si>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</si>
  <si>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</si>
  <si>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</si>
  <si>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</si>
  <si>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</si>
  <si>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</si>
  <si>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</si>
  <si>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</si>
  <si>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</si>
  <si>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</si>
  <si>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</si>
  <si>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</si>
  <si>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</si>
  <si>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</si>
  <si>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</si>
  <si>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</si>
  <si>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</si>
  <si>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</si>
  <si>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</si>
  <si>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</si>
  <si>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</si>
  <si>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</si>
  <si>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</si>
  <si>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</si>
  <si>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</si>
  <si>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</si>
  <si>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</si>
  <si>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</si>
  <si>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</si>
  <si>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</si>
  <si>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</si>
  <si>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</si>
  <si>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</si>
  <si>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</si>
  <si>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</si>
  <si>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</si>
  <si>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</si>
  <si>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</si>
  <si>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</si>
  <si>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</si>
  <si>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</si>
  <si>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</si>
  <si>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</si>
  <si>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</si>
  <si>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</si>
  <si>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</si>
  <si>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</si>
  <si>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</si>
  <si>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</si>
  <si>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</si>
  <si>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</si>
  <si>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</si>
  <si>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</si>
  <si>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</si>
  <si>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</si>
  <si>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</si>
  <si>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</si>
  <si>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</si>
  <si>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</si>
  <si>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</si>
  <si>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</si>
  <si>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</si>
  <si>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</si>
  <si>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</si>
  <si>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</si>
  <si>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</si>
  <si>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</si>
  <si>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</si>
  <si>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</si>
  <si>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</si>
  <si>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</si>
  <si>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</si>
  <si>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</si>
  <si>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</si>
  <si>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</si>
  <si>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</si>
  <si>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</si>
  <si>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</si>
  <si>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</si>
  <si>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</si>
  <si>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</si>
  <si>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</si>
  <si>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</si>
  <si>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</si>
  <si>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</si>
  <si>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</si>
  <si>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</si>
  <si>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</si>
  <si>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</si>
  <si>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</si>
  <si>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</si>
  <si>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</si>
  <si>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</si>
  <si>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</si>
  <si>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</si>
  <si>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</si>
  <si>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</si>
  <si>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</si>
  <si>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</si>
  <si>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</si>
  <si>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</si>
  <si>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</si>
  <si>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</si>
  <si>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</si>
  <si>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</si>
  <si>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</si>
  <si>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</si>
  <si>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</si>
  <si>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</si>
  <si>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</si>
  <si>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</si>
  <si>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</si>
  <si>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</si>
  <si>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</si>
  <si>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</si>
  <si>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</si>
  <si>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</si>
  <si>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</si>
  <si>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</si>
  <si>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</si>
  <si>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</si>
  <si>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</si>
  <si>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</si>
  <si>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</si>
  <si>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</si>
  <si>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</si>
  <si>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</si>
  <si>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</si>
  <si>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</si>
  <si>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</si>
  <si>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</si>
  <si>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</si>
  <si>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</si>
  <si>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</si>
  <si>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</si>
  <si>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</si>
  <si>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</si>
  <si>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</si>
  <si>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</si>
  <si>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</si>
  <si>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</si>
  <si>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</si>
  <si>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</si>
  <si>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</si>
  <si>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</si>
  <si>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</si>
  <si>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</si>
  <si>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</si>
  <si>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</si>
  <si>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</si>
  <si>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</si>
  <si>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</si>
  <si>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</si>
  <si>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</si>
  <si>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</si>
  <si>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</si>
  <si>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</si>
  <si>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</si>
  <si>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</si>
  <si>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</si>
  <si>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</si>
  <si>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</si>
  <si>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</si>
  <si>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</si>
  <si>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</si>
  <si>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</si>
  <si>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</si>
  <si>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</si>
  <si>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</si>
  <si>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</si>
  <si>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</si>
  <si>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</si>
  <si>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</si>
  <si>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</si>
  <si>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</si>
  <si>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</si>
  <si>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</si>
  <si>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</si>
  <si>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</si>
  <si>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</si>
  <si>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</si>
  <si>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</si>
  <si>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</si>
  <si>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</si>
  <si>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</si>
  <si>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</si>
  <si>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</si>
  <si>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</si>
  <si>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</si>
  <si>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</si>
  <si>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</si>
  <si>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</si>
  <si>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</si>
  <si>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</si>
  <si>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</si>
  <si>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</si>
  <si>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</si>
  <si>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</si>
  <si>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</si>
  <si>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</si>
  <si>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</si>
  <si>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</si>
  <si>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</si>
  <si>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</si>
  <si>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</si>
  <si>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</si>
  <si>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</si>
  <si>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</si>
  <si>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</si>
  <si>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</si>
  <si>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</si>
  <si>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</si>
  <si>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</si>
  <si>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</si>
  <si>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</si>
  <si>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</si>
  <si>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</si>
  <si>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</si>
  <si>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</si>
  <si>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</si>
  <si>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</si>
  <si>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</si>
  <si>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</si>
  <si>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</si>
  <si>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</si>
  <si>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</si>
  <si>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</si>
  <si>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</si>
  <si>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</si>
  <si>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</si>
  <si>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</si>
  <si>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</si>
  <si>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</si>
  <si>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</si>
  <si>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</si>
  <si>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</si>
  <si>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</si>
  <si>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</si>
  <si>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</si>
  <si>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</si>
  <si>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</si>
  <si>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</si>
  <si>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</si>
  <si>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</si>
  <si>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</si>
  <si>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</si>
  <si>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</si>
  <si>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</si>
  <si>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</si>
  <si>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</si>
  <si>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</si>
  <si>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</si>
  <si>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</si>
  <si>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</si>
  <si>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</si>
  <si>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</si>
  <si>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</si>
  <si>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</si>
  <si>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</si>
  <si>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</si>
  <si>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</si>
  <si>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</si>
  <si>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</si>
  <si>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</si>
  <si>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</si>
  <si>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</si>
  <si>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</si>
  <si>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</si>
  <si>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</si>
  <si>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</si>
  <si>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</si>
  <si>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</si>
  <si>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</si>
  <si>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</si>
  <si>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</si>
  <si>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</si>
  <si>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</si>
  <si>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</si>
  <si>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</si>
  <si>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</si>
  <si>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</si>
  <si>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</si>
  <si>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</si>
  <si>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</si>
  <si>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</si>
  <si>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</si>
  <si>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</si>
  <si>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</si>
  <si>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</si>
  <si>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</si>
  <si>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</si>
  <si>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</si>
  <si>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</si>
  <si>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</si>
  <si>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</si>
  <si>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</si>
  <si>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</si>
  <si>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</si>
  <si>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</si>
  <si>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</si>
  <si>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</si>
  <si>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</si>
  <si>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</si>
  <si>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</si>
  <si>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</si>
  <si>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</si>
  <si>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</si>
  <si>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</si>
  <si>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</si>
  <si>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</si>
  <si>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</si>
  <si>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</si>
  <si>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</si>
  <si>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</si>
  <si>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</si>
  <si>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</si>
  <si>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</si>
  <si>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</si>
  <si>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</si>
  <si>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</si>
  <si>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</si>
  <si>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</si>
  <si>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</si>
  <si>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</si>
  <si>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</si>
  <si>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</si>
  <si>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</si>
  <si>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</si>
  <si>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</si>
  <si>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</si>
  <si>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</si>
  <si>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</si>
  <si>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</si>
  <si>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</si>
  <si>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</si>
  <si>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</si>
  <si>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</si>
  <si>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</si>
  <si>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</si>
  <si>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</si>
  <si>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</si>
  <si>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</si>
  <si>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</si>
  <si>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</si>
  <si>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</si>
  <si>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</si>
  <si>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</si>
  <si>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</si>
  <si>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</si>
  <si>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</si>
  <si>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</si>
  <si>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</si>
  <si>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</si>
  <si>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</si>
  <si>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</si>
  <si>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</si>
  <si>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</si>
  <si>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</si>
  <si>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</si>
  <si>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</si>
  <si>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</si>
  <si>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</si>
  <si>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</si>
  <si>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</si>
  <si>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</si>
  <si>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</si>
  <si>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</si>
  <si>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</si>
  <si>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</si>
  <si>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</si>
  <si>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</si>
  <si>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</si>
  <si>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</si>
  <si>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</si>
  <si>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</si>
  <si>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</si>
  <si>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</si>
  <si>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</si>
  <si>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</si>
  <si>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</si>
  <si>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</si>
  <si>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</si>
  <si>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</si>
  <si>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</si>
  <si>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</si>
  <si>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</si>
  <si>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</si>
  <si>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</si>
  <si>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</si>
  <si>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</si>
  <si>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</si>
  <si>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</si>
  <si>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</si>
  <si>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</si>
  <si>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</si>
  <si>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</si>
  <si>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</si>
  <si>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</si>
  <si>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</si>
  <si>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</si>
  <si>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</si>
  <si>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</si>
  <si>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</si>
  <si>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</si>
  <si>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</si>
  <si>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</si>
  <si>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</si>
  <si>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</si>
  <si>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</si>
  <si>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</si>
  <si>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</si>
  <si>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</si>
  <si>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</si>
  <si>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</si>
  <si>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</si>
  <si>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</si>
  <si>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</si>
  <si>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</si>
  <si>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</si>
  <si>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</si>
  <si>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</si>
  <si>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</si>
  <si>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</si>
  <si>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</si>
  <si>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</si>
  <si>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</si>
  <si>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</si>
  <si>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</si>
  <si>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</si>
  <si>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</si>
  <si>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</si>
  <si>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</si>
  <si>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</si>
  <si>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</si>
  <si>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</si>
  <si>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</si>
  <si>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</si>
  <si>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</si>
  <si>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</si>
  <si>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</si>
  <si>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</si>
  <si>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</si>
  <si>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</si>
  <si>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</si>
  <si>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</si>
  <si>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</si>
  <si>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</si>
  <si>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</si>
  <si>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</si>
  <si>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</si>
  <si>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</si>
  <si>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</si>
  <si>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</si>
  <si>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</si>
  <si>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</si>
  <si>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</si>
  <si>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</si>
  <si>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</si>
  <si>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</si>
  <si>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</si>
  <si>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</si>
  <si>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</si>
  <si>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</si>
  <si>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</si>
  <si>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</si>
  <si>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</si>
  <si>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</si>
  <si>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</si>
  <si>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</si>
  <si>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</si>
  <si>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</si>
  <si>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</si>
  <si>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</si>
  <si>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</si>
  <si>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</si>
  <si>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</si>
  <si>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</si>
  <si>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</si>
  <si>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</si>
  <si>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</si>
  <si>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</si>
  <si>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</si>
  <si>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</si>
  <si>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</si>
  <si>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</si>
  <si>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</si>
  <si>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</si>
  <si>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</si>
  <si>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</si>
  <si>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</si>
  <si>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</si>
  <si>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</si>
  <si>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</si>
  <si>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</si>
  <si>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</si>
  <si>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</si>
  <si>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</si>
  <si>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</si>
  <si>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</si>
  <si>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</si>
  <si>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</si>
  <si>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</si>
  <si>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</si>
  <si>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</si>
  <si>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</si>
  <si>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</si>
  <si>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</si>
  <si>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</si>
  <si>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</si>
  <si>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</si>
  <si>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</si>
  <si>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</si>
  <si>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</si>
  <si>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</si>
  <si>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</si>
  <si>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</si>
  <si>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</si>
  <si>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</si>
  <si>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</si>
  <si>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</si>
  <si>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</si>
  <si>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</si>
  <si>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</si>
  <si>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</si>
  <si>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</si>
  <si>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</si>
  <si>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</si>
  <si>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</si>
  <si>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</si>
  <si>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</si>
  <si>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</si>
  <si>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</si>
  <si>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</si>
  <si>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</si>
  <si>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</si>
  <si>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</si>
  <si>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</si>
  <si>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</si>
  <si>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</si>
  <si>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</si>
  <si>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</si>
  <si>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</si>
  <si>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</si>
  <si>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</si>
  <si>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</si>
  <si>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</si>
  <si>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</si>
  <si>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</si>
  <si>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</si>
  <si>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</si>
  <si>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</si>
  <si>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</si>
  <si>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</si>
  <si>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</si>
  <si>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</si>
  <si>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</si>
  <si>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</si>
  <si>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</si>
  <si>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</si>
  <si>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</si>
  <si>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</si>
  <si>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</si>
  <si>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</si>
  <si>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</si>
  <si>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</si>
  <si>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</si>
  <si>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</si>
  <si>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</si>
  <si>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</si>
  <si>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</si>
  <si>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</si>
  <si>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</si>
  <si>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</si>
  <si>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</si>
  <si>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</si>
  <si>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</si>
  <si>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</si>
  <si>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</si>
  <si>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</si>
  <si>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</si>
  <si>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</si>
  <si>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</si>
  <si>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</si>
  <si>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</si>
  <si>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</si>
  <si>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</si>
  <si>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</si>
  <si>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</si>
  <si>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</si>
  <si>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</si>
  <si>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</si>
  <si>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</si>
  <si>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</si>
  <si>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</si>
  <si>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</si>
  <si>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</si>
  <si>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</si>
  <si>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</si>
  <si>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</si>
  <si>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</si>
  <si>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</si>
  <si>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</si>
  <si>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</si>
  <si>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</si>
  <si>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</si>
  <si>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</si>
  <si>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</si>
  <si>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</si>
  <si>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</si>
  <si>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</si>
  <si>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</si>
  <si>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</si>
  <si>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</si>
  <si>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</si>
  <si>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</si>
  <si>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</si>
  <si>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</si>
  <si>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</si>
  <si>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</si>
  <si>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</si>
  <si>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</si>
  <si>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</si>
  <si>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</si>
  <si>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</si>
  <si>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</si>
  <si>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</si>
  <si>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</si>
  <si>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</si>
  <si>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</si>
  <si>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</si>
  <si>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</si>
  <si>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</si>
  <si>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</si>
  <si>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</si>
  <si>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</si>
  <si>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</si>
  <si>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</si>
  <si>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</si>
  <si>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</si>
  <si>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</si>
  <si>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</si>
  <si>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</si>
  <si>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</si>
  <si>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</si>
  <si>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</si>
  <si>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</si>
  <si>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</si>
  <si>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</si>
  <si>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</si>
  <si>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</si>
  <si>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</si>
  <si>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</si>
  <si>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</si>
  <si>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</si>
  <si>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</si>
  <si>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</si>
  <si>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</si>
  <si>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</si>
  <si>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</si>
  <si>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</si>
  <si>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</si>
  <si>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</si>
  <si>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</si>
  <si>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</si>
  <si>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</si>
  <si>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</si>
  <si>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</si>
  <si>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</si>
  <si>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</si>
  <si>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</si>
  <si>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</si>
  <si>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</si>
  <si>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</si>
  <si>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</si>
  <si>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</si>
  <si>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</si>
  <si>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</si>
  <si>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</si>
  <si>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</si>
  <si>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</si>
  <si>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</si>
  <si>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</si>
  <si>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</si>
  <si>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</si>
  <si>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</si>
  <si>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</si>
  <si>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</si>
  <si>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</si>
  <si>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</si>
  <si>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</si>
  <si>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</si>
  <si>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</si>
  <si>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</si>
  <si>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</si>
  <si>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</si>
  <si>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</si>
  <si>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</si>
  <si>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</si>
  <si>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</si>
  <si>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</si>
  <si>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</si>
  <si>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</si>
  <si>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</si>
  <si>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</si>
  <si>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</si>
  <si>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</si>
  <si>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</si>
  <si>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</si>
  <si>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</si>
  <si>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</si>
  <si>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</si>
  <si>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</si>
  <si>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</si>
  <si>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</si>
  <si>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</si>
  <si>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</si>
  <si>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</si>
  <si>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</si>
  <si>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</si>
  <si>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</si>
  <si>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</si>
  <si>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</si>
  <si>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</si>
  <si>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</si>
  <si>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</si>
  <si>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</si>
  <si>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</si>
  <si>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</si>
  <si>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</si>
  <si>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</si>
  <si>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</si>
  <si>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</si>
  <si>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</si>
  <si>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</si>
  <si>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</si>
  <si>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</si>
  <si>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</si>
  <si>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</si>
  <si>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</si>
  <si>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</si>
  <si>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</si>
  <si>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</si>
  <si>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</si>
  <si>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</si>
  <si>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</si>
  <si>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</si>
  <si>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</si>
  <si>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</si>
  <si>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</si>
  <si>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</si>
  <si>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</si>
  <si>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</si>
  <si>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</si>
  <si>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</si>
  <si>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</si>
  <si>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</si>
  <si>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</si>
  <si>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</si>
  <si>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</si>
  <si>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</si>
  <si>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</si>
  <si>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</si>
  <si>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</si>
  <si>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</si>
  <si>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</si>
  <si>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</si>
  <si>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</si>
  <si>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</si>
  <si>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</si>
  <si>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</si>
  <si>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</si>
  <si>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</si>
  <si>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</si>
  <si>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</si>
  <si>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</si>
  <si>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</si>
  <si>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</si>
  <si>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</si>
  <si>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</si>
  <si>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</si>
  <si>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</si>
  <si>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</si>
  <si>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</si>
  <si>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</si>
  <si>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</si>
  <si>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</si>
  <si>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</si>
  <si>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</si>
  <si>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</si>
  <si>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</si>
  <si>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</si>
  <si>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</si>
  <si>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</si>
  <si>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</si>
  <si>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</si>
  <si>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</si>
  <si>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</si>
  <si>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</si>
  <si>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</si>
  <si>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</si>
  <si>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</si>
  <si>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</si>
  <si>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</si>
  <si>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</si>
  <si>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</si>
  <si>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</si>
  <si>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</si>
  <si>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</si>
  <si>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</si>
  <si>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</si>
  <si>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</si>
  <si>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</si>
  <si>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</si>
  <si>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</si>
  <si>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</si>
  <si>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</si>
  <si>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</si>
  <si>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</si>
  <si>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</si>
  <si>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</si>
  <si>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</si>
  <si>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</si>
  <si>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</si>
  <si>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</si>
  <si>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</si>
  <si>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</si>
  <si>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</si>
  <si>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</si>
  <si>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</si>
  <si>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</si>
  <si>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</si>
  <si>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</si>
  <si>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</si>
  <si>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</si>
  <si>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</si>
  <si>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</si>
  <si>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</si>
  <si>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</si>
  <si>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</si>
  <si>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</si>
  <si>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</si>
  <si>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</si>
  <si>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</si>
  <si>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</si>
  <si>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</si>
  <si>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</si>
  <si>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</si>
  <si>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</si>
  <si>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</si>
  <si>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</si>
  <si>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</si>
  <si>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</si>
  <si>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</si>
  <si>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</si>
  <si>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</si>
  <si>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</si>
  <si>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</si>
  <si>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</si>
  <si>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</si>
  <si>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</si>
  <si>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</si>
  <si>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</si>
  <si>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</si>
  <si>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</si>
  <si>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</si>
  <si>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</si>
  <si>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</si>
  <si>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</si>
  <si>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</si>
  <si>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</si>
  <si>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</si>
  <si>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</si>
  <si>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</si>
  <si>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</si>
  <si>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</si>
  <si>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</si>
  <si>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</si>
  <si>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</si>
  <si>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</si>
  <si>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</si>
  <si>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</si>
  <si>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</si>
  <si>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</si>
  <si>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</si>
  <si>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</si>
  <si>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</si>
  <si>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</si>
  <si>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</si>
  <si>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</si>
  <si>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</si>
  <si>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</si>
  <si>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</si>
  <si>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</si>
  <si>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</si>
  <si>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</si>
  <si>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</si>
  <si>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</si>
  <si>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</si>
  <si>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</si>
  <si>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</si>
  <si>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</si>
  <si>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</si>
  <si>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</si>
  <si>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</si>
  <si>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</si>
  <si>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</si>
  <si>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</si>
  <si>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</si>
  <si>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</si>
  <si>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</si>
  <si>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</si>
  <si>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</si>
  <si>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</si>
  <si>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</si>
  <si>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</si>
  <si>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</si>
  <si>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</si>
  <si>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</si>
  <si>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</si>
  <si>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</si>
  <si>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</si>
  <si>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</si>
  <si>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</si>
  <si>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</si>
  <si>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</si>
  <si>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</si>
  <si>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</si>
  <si>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</si>
  <si>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</si>
  <si>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</si>
  <si>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</si>
  <si>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</si>
  <si>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</si>
  <si>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</si>
  <si>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</si>
  <si>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</si>
  <si>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</si>
  <si>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</si>
  <si>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</si>
  <si>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</si>
  <si>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</si>
  <si>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</si>
  <si>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</si>
  <si>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</si>
  <si>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</si>
  <si>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</si>
  <si>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</si>
  <si>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</si>
  <si>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</si>
  <si>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</si>
  <si>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</si>
  <si>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</si>
  <si>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</si>
  <si>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</si>
  <si>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</si>
  <si>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</si>
  <si>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</si>
  <si>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</si>
  <si>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</si>
  <si>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</si>
  <si>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</si>
  <si>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</si>
  <si>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</si>
  <si>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</si>
  <si>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</si>
  <si>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</si>
  <si>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</si>
  <si>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</si>
  <si>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</si>
  <si>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</si>
  <si>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</si>
  <si>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</si>
  <si>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</si>
  <si>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</si>
  <si>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</si>
  <si>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</si>
  <si>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</si>
  <si>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</si>
  <si>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</si>
  <si>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</si>
  <si>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</si>
  <si>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</si>
  <si>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</si>
  <si>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</si>
  <si>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</si>
  <si>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</si>
  <si>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</si>
  <si>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</si>
  <si>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</si>
  <si>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</si>
  <si>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</si>
  <si>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</si>
  <si>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</si>
  <si>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</si>
  <si>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</si>
  <si>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</si>
  <si>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</si>
  <si>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</si>
  <si>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</si>
  <si>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</si>
  <si>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</si>
  <si>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</si>
  <si>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</si>
  <si>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</si>
  <si>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</si>
  <si>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</si>
  <si>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</si>
  <si>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</si>
  <si>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</si>
  <si>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</si>
  <si>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</si>
  <si>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</si>
  <si>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</si>
  <si>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</si>
  <si>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</si>
  <si>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</si>
  <si>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</si>
  <si>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</si>
  <si>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</si>
  <si>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</si>
  <si>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</si>
  <si>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</si>
  <si>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</si>
  <si>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</si>
  <si>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</si>
  <si>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</si>
  <si>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</si>
  <si>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</si>
  <si>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</si>
  <si>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</si>
  <si>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</si>
  <si>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</si>
  <si>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</si>
  <si>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</si>
  <si>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</si>
  <si>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</si>
  <si>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</si>
  <si>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</si>
  <si>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</si>
  <si>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</si>
  <si>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</si>
  <si>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</si>
  <si>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</si>
  <si>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</si>
  <si>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</si>
  <si>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</si>
  <si>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</si>
  <si>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</si>
  <si>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</si>
  <si>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</si>
  <si>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</si>
  <si>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</si>
  <si>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</si>
  <si>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</si>
  <si>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</si>
  <si>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</si>
  <si>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</si>
  <si>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</si>
  <si>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</si>
  <si>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</si>
  <si>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</si>
  <si>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</si>
  <si>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</si>
  <si>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</si>
  <si>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</si>
  <si>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</si>
  <si>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</si>
  <si>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</si>
  <si>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</si>
  <si>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</si>
  <si>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</si>
  <si>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</si>
  <si>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</si>
  <si>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</si>
  <si>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</si>
  <si>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</si>
  <si>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</si>
  <si>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</si>
  <si>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</si>
  <si>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</si>
  <si>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</si>
  <si>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</si>
  <si>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</si>
  <si>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</si>
  <si>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</si>
  <si>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</si>
  <si>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</si>
  <si>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</si>
  <si>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</si>
  <si>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</si>
  <si>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</si>
  <si>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</si>
  <si>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</si>
  <si>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</si>
  <si>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</si>
  <si>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</si>
  <si>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</si>
  <si>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</si>
  <si>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</si>
  <si>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</si>
  <si>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</si>
  <si>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</si>
  <si>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</si>
  <si>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</si>
  <si>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</si>
  <si>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</si>
  <si>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</si>
  <si>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</si>
  <si>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</si>
  <si>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</si>
  <si>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</si>
  <si>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</si>
  <si>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</si>
  <si>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</si>
  <si>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</si>
  <si>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</si>
  <si>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</si>
  <si>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</si>
  <si>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</si>
  <si>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</si>
  <si>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</si>
  <si>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</si>
  <si>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</si>
  <si>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</si>
  <si>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</si>
  <si>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</si>
  <si>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</si>
  <si>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</si>
  <si>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</si>
  <si>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</si>
  <si>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</si>
  <si>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</si>
  <si>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</si>
  <si>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</si>
  <si>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</si>
  <si>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</si>
  <si>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</si>
  <si>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</si>
  <si>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</si>
  <si>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</si>
  <si>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</si>
  <si>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</si>
  <si>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</si>
  <si>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</si>
  <si>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</si>
  <si>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</si>
  <si>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</si>
  <si>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</si>
  <si>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</si>
  <si>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</si>
  <si>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</si>
  <si>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</si>
  <si>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</si>
  <si>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</si>
  <si>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</si>
  <si>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</si>
  <si>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</si>
  <si>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</si>
  <si>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</si>
  <si>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</si>
  <si>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</si>
  <si>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</si>
  <si>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</si>
  <si>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</si>
  <si>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</si>
  <si>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</si>
  <si>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</si>
  <si>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</si>
  <si>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</si>
  <si>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</si>
  <si>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</si>
  <si>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</si>
  <si>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</si>
  <si>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</si>
  <si>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</si>
  <si>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</si>
  <si>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</si>
  <si>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</si>
  <si>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</si>
  <si>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</si>
  <si>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</si>
  <si>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</si>
  <si>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</si>
  <si>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</si>
  <si>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</si>
  <si>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</si>
  <si>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</si>
  <si>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</si>
  <si>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</si>
  <si>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</si>
  <si>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</si>
  <si>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</si>
  <si>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</si>
  <si>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</si>
  <si>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</si>
  <si>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</si>
  <si>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</si>
  <si>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</si>
  <si>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</si>
  <si>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</si>
  <si>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</si>
  <si>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</si>
  <si>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</si>
  <si>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</si>
  <si>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</si>
  <si>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</si>
  <si>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</si>
  <si>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</si>
  <si>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</si>
  <si>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</si>
  <si>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</si>
  <si>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</si>
  <si>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</si>
  <si>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</si>
  <si>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</si>
  <si>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</si>
  <si>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</si>
  <si>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</si>
  <si>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</si>
  <si>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</si>
  <si>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</si>
  <si>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</si>
  <si>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</si>
  <si>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</si>
  <si>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</si>
  <si>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</si>
  <si>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</si>
  <si>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</si>
  <si>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</si>
  <si>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</si>
  <si>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</si>
  <si>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</si>
  <si>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</si>
  <si>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</si>
  <si>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</si>
  <si>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</si>
  <si>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</si>
  <si>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</si>
  <si>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</si>
  <si>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</si>
  <si>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</si>
  <si>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</si>
  <si>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</si>
  <si>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</si>
  <si>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</si>
  <si>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</si>
  <si>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</si>
  <si>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</si>
  <si>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</si>
  <si>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</si>
  <si>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</si>
  <si>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</si>
  <si>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</si>
  <si>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</si>
  <si>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</si>
  <si>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</si>
  <si>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</si>
  <si>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</si>
  <si>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</si>
  <si>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</si>
  <si>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</si>
  <si>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</si>
  <si>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</si>
  <si>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</si>
  <si>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</si>
  <si>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</si>
  <si>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</si>
  <si>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</si>
  <si>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</si>
  <si>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</si>
  <si>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</si>
  <si>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</si>
  <si>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</si>
  <si>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</si>
  <si>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</si>
  <si>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</si>
  <si>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</si>
  <si>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</si>
  <si>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</si>
  <si>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</si>
  <si>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</si>
  <si>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</si>
  <si>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</si>
  <si>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</si>
  <si>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</si>
  <si>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</si>
  <si>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</si>
  <si>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</si>
  <si>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</si>
  <si>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</si>
  <si>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</si>
  <si>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</si>
  <si>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</si>
  <si>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</si>
  <si>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</si>
  <si>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</si>
  <si>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</si>
  <si>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</si>
  <si>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</si>
  <si>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</si>
  <si>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</si>
  <si>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</si>
  <si>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</si>
  <si>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</si>
  <si>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</si>
  <si>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</si>
  <si>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</si>
  <si>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</si>
  <si>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</si>
  <si>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</si>
  <si>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</si>
  <si>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</si>
  <si>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</si>
  <si>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</si>
  <si>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</si>
  <si>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</si>
  <si>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</si>
  <si>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</si>
  <si>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</si>
  <si>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</si>
  <si>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</si>
  <si>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</si>
  <si>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</si>
  <si>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</si>
  <si>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</si>
  <si>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</si>
  <si>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</si>
  <si>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</si>
  <si>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</si>
  <si>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</si>
  <si>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</si>
  <si>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</si>
  <si>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</si>
  <si>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</si>
  <si>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</si>
  <si>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</si>
  <si>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</si>
  <si>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</si>
  <si>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</si>
  <si>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</si>
  <si>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</si>
  <si>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</si>
  <si>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</si>
  <si>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</si>
  <si>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</si>
  <si>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</si>
  <si>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</si>
  <si>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</si>
  <si>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</si>
  <si>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</si>
  <si>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</si>
  <si>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</si>
  <si>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</si>
  <si>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</si>
  <si>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</si>
  <si>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</si>
  <si>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</si>
  <si>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</si>
  <si>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</si>
  <si>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</si>
  <si>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</si>
  <si>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</si>
  <si>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</si>
  <si>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</si>
  <si>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</si>
  <si>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</si>
  <si>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</si>
  <si>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</si>
  <si>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</si>
  <si>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</si>
  <si>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</si>
  <si>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</si>
  <si>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</si>
  <si>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</si>
  <si>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</si>
  <si>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</si>
  <si>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</si>
  <si>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</si>
  <si>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</si>
  <si>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</si>
  <si>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</si>
  <si>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</si>
  <si>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</si>
  <si>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</si>
  <si>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</si>
  <si>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</si>
  <si>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</si>
  <si>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</si>
  <si>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</si>
  <si>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</si>
  <si>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</si>
  <si>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</si>
  <si>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</si>
  <si>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</si>
  <si>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</si>
  <si>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</si>
  <si>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</si>
  <si>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</si>
  <si>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</si>
  <si>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</si>
  <si>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</si>
  <si>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</si>
  <si>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</si>
  <si>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</si>
  <si>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</si>
  <si>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</si>
  <si>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</si>
  <si>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</si>
  <si>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</si>
  <si>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</si>
  <si>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</si>
  <si>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</si>
  <si>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</si>
  <si>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</si>
  <si>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</si>
  <si>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</si>
  <si>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</si>
  <si>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</si>
  <si>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</si>
  <si>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</si>
  <si>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</si>
  <si>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</si>
  <si>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</si>
  <si>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</si>
  <si>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</si>
  <si>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</si>
  <si>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</si>
  <si>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</si>
  <si>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</si>
  <si>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</si>
  <si>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</si>
  <si>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</si>
  <si>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</si>
  <si>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</si>
  <si>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</si>
  <si>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</si>
  <si>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</si>
  <si>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</si>
  <si>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</si>
  <si>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</si>
  <si>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</si>
  <si>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</si>
  <si>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</si>
  <si>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</si>
  <si>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</si>
  <si>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</si>
  <si>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</si>
  <si>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</si>
  <si>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</si>
  <si>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</si>
  <si>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</si>
  <si>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</si>
  <si>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</si>
  <si>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</si>
  <si>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</si>
  <si>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</si>
  <si>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</si>
  <si>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</si>
  <si>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</si>
  <si>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</si>
  <si>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</si>
  <si>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</si>
  <si>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</si>
  <si>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</si>
  <si>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</si>
  <si>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</si>
  <si>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</si>
  <si>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</si>
  <si>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</si>
  <si>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</si>
  <si>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</si>
  <si>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</si>
  <si>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</si>
  <si>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</si>
  <si>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</si>
  <si>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</si>
  <si>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</si>
  <si>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</si>
  <si>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</si>
  <si>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</si>
  <si>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</si>
  <si>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</si>
  <si>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</si>
  <si>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</si>
  <si>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</si>
  <si>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</si>
  <si>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</si>
  <si>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</si>
  <si>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</si>
  <si>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</si>
  <si>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</si>
  <si>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</si>
  <si>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</si>
  <si>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</si>
  <si>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</si>
  <si>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</si>
  <si>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</si>
  <si>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</si>
  <si>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</si>
  <si>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</si>
  <si>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</si>
  <si>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</si>
  <si>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</si>
  <si>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</si>
  <si>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</si>
  <si>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</si>
  <si>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</si>
  <si>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</si>
  <si>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</si>
  <si>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</si>
  <si>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</si>
  <si>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</si>
  <si>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</si>
  <si>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</si>
  <si>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</si>
  <si>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</si>
  <si>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</si>
  <si>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</si>
  <si>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</si>
  <si>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</si>
  <si>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</si>
  <si>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</si>
  <si>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</si>
  <si>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</si>
  <si>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</si>
  <si>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</si>
  <si>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</si>
  <si>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</si>
  <si>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</si>
  <si>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</si>
  <si>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</si>
  <si>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</si>
  <si>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</si>
  <si>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</si>
  <si>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</si>
  <si>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</si>
  <si>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</si>
  <si>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</si>
  <si>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</si>
  <si>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</si>
  <si>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</si>
  <si>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</si>
  <si>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</si>
  <si>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</si>
  <si>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</si>
  <si>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</si>
  <si>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</si>
  <si>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</si>
  <si>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</si>
  <si>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</si>
  <si>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</si>
  <si>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</si>
  <si>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</si>
  <si>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</si>
  <si>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</si>
  <si>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</si>
  <si>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</si>
  <si>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</si>
  <si>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</si>
  <si>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</si>
  <si>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</si>
  <si>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</si>
  <si>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</si>
  <si>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</si>
  <si>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</si>
  <si>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</si>
  <si>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</si>
  <si>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</si>
  <si>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</si>
  <si>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</si>
  <si>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</si>
  <si>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</si>
  <si>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</si>
  <si>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</si>
  <si>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</si>
  <si>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</si>
  <si>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</si>
  <si>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</si>
  <si>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</si>
  <si>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</si>
  <si>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</si>
  <si>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</si>
  <si>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</si>
  <si>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</si>
  <si>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</si>
  <si>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</si>
  <si>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</si>
  <si>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</si>
  <si>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</si>
  <si>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</si>
  <si>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</si>
  <si>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</si>
  <si>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</si>
  <si>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</si>
  <si>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</si>
  <si>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</si>
  <si>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</si>
  <si>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</si>
  <si>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</si>
  <si>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</si>
  <si>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</si>
  <si>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</si>
  <si>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</si>
  <si>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</si>
  <si>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</si>
  <si>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</si>
  <si>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</si>
  <si>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</si>
  <si>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</si>
  <si>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</si>
  <si>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</si>
  <si>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</si>
  <si>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</si>
  <si>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</si>
  <si>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</si>
  <si>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</si>
  <si>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</si>
  <si>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</si>
  <si>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</si>
  <si>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</si>
  <si>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</si>
  <si>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</si>
  <si>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</si>
  <si>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</si>
  <si>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</si>
  <si>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</si>
  <si>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</si>
  <si>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</si>
  <si>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</si>
  <si>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</si>
  <si>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</si>
  <si>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</si>
  <si>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</si>
  <si>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</si>
  <si>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</si>
  <si>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</si>
  <si>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</si>
  <si>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</si>
  <si>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</si>
  <si>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</si>
  <si>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</si>
  <si>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</si>
  <si>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</si>
  <si>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</si>
  <si>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</si>
  <si>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</si>
  <si>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</si>
  <si>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</si>
  <si>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</si>
  <si>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</si>
  <si>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</si>
  <si>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</si>
  <si>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</si>
  <si>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</si>
  <si>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</si>
  <si>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</si>
  <si>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</si>
  <si>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</si>
  <si>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</si>
  <si>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</si>
  <si>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</si>
  <si>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</si>
  <si>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</si>
  <si>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</si>
  <si>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</si>
  <si>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</si>
  <si>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</si>
  <si>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</si>
  <si>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</si>
  <si>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</si>
  <si>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</si>
  <si>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</si>
  <si>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</si>
  <si>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</si>
  <si>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</si>
  <si>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</si>
  <si>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</si>
  <si>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</si>
  <si>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</si>
  <si>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</si>
  <si>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</si>
  <si>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</si>
  <si>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</si>
  <si>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</si>
  <si>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</si>
  <si>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</si>
  <si>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</si>
  <si>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</si>
  <si>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</si>
  <si>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</si>
  <si>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</si>
  <si>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</si>
  <si>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</si>
  <si>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</si>
  <si>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</si>
  <si>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</si>
  <si>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</si>
  <si>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</si>
  <si>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</si>
  <si>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</si>
  <si>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</si>
  <si>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</si>
  <si>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</si>
  <si>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</si>
  <si>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</si>
  <si>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</si>
  <si>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</si>
  <si>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</si>
  <si>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</si>
  <si>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</si>
  <si>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</si>
  <si>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</si>
  <si>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</si>
  <si>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</si>
  <si>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</si>
  <si>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</si>
  <si>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</si>
  <si>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</si>
  <si>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</si>
  <si>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</si>
  <si>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</si>
  <si>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</si>
  <si>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</si>
  <si>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</si>
  <si>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</si>
  <si>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</si>
  <si>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</si>
  <si>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</si>
  <si>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</si>
  <si>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</si>
  <si>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</si>
  <si>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</si>
  <si>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</si>
  <si>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</si>
  <si>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</si>
  <si>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</si>
  <si>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</si>
  <si>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</si>
  <si>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</si>
  <si>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</si>
  <si>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</si>
  <si>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</si>
  <si>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</si>
  <si>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</si>
  <si>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</si>
  <si>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</si>
  <si>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</si>
  <si>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</si>
  <si>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</si>
  <si>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</si>
  <si>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</si>
  <si>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</si>
  <si>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</si>
  <si>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</si>
  <si>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</si>
  <si>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</si>
  <si>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</si>
  <si>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</si>
  <si>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</si>
  <si>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</si>
  <si>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</si>
  <si>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</si>
  <si>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</si>
  <si>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</si>
  <si>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</si>
  <si>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</si>
  <si>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</si>
  <si>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</si>
  <si>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</si>
  <si>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</si>
  <si>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</si>
  <si>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</si>
  <si>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</si>
  <si>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</si>
  <si>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</si>
  <si>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</si>
  <si>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</si>
  <si>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</si>
  <si>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</si>
  <si>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</si>
  <si>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</si>
  <si>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</si>
  <si>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</si>
  <si>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</si>
  <si>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</si>
  <si>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</si>
  <si>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</si>
  <si>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</si>
  <si>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</si>
  <si>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</si>
  <si>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</si>
  <si>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</si>
  <si>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</si>
  <si>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</si>
  <si>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</si>
  <si>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</si>
  <si>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</si>
  <si>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</si>
  <si>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</si>
  <si>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</si>
  <si>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</si>
  <si>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</si>
  <si>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</si>
  <si>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</si>
  <si>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</si>
  <si>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</si>
  <si>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</si>
  <si>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</si>
  <si>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</si>
  <si>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</si>
  <si>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</si>
  <si>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</si>
  <si>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</si>
  <si>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</si>
  <si>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</si>
  <si>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</si>
  <si>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</si>
  <si>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</si>
  <si>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</si>
  <si>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</si>
  <si>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</si>
  <si>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</si>
  <si>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</si>
  <si>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</si>
  <si>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</si>
  <si>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</si>
  <si>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</si>
  <si>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</si>
  <si>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</si>
  <si>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</si>
  <si>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</si>
  <si>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</si>
  <si>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</si>
  <si>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</si>
  <si>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</si>
  <si>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</si>
  <si>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</si>
  <si>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</si>
  <si>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</si>
  <si>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</si>
  <si>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</si>
  <si>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</si>
  <si>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</si>
  <si>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</si>
  <si>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</si>
  <si>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</si>
  <si>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</si>
  <si>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</si>
  <si>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</si>
  <si>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</si>
  <si>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</si>
  <si>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</si>
  <si>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</si>
  <si>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</si>
  <si>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</si>
  <si>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</si>
  <si>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</si>
  <si>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</si>
  <si>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</si>
  <si>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</si>
  <si>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</si>
  <si>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</si>
  <si>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</si>
  <si>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</si>
  <si>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</si>
  <si>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</si>
  <si>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</si>
  <si>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</si>
  <si>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</si>
  <si>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</si>
  <si>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</si>
  <si>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</si>
  <si>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</si>
  <si>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</si>
  <si>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</si>
  <si>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</si>
  <si>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</si>
  <si>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</si>
  <si>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</si>
  <si>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</si>
  <si>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</si>
  <si>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</si>
  <si>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</si>
  <si>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</si>
  <si>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</si>
  <si>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</si>
  <si>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</si>
  <si>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</si>
  <si>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</si>
  <si>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</si>
  <si>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</si>
  <si>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</si>
  <si>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</si>
  <si>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</si>
  <si>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</si>
  <si>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</si>
  <si>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</si>
  <si>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</si>
  <si>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</si>
  <si>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</si>
  <si>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</si>
  <si>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</si>
  <si>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</si>
  <si>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</si>
  <si>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</si>
  <si>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</si>
  <si>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</si>
  <si>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</si>
  <si>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</si>
  <si>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</si>
  <si>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</si>
  <si>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</si>
  <si>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</si>
  <si>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</si>
  <si>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</si>
  <si>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</si>
  <si>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</si>
  <si>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</si>
  <si>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</si>
  <si>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</si>
  <si>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</si>
  <si>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</si>
  <si>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</si>
  <si>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</si>
  <si>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</si>
  <si>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</si>
  <si>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</si>
  <si>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</si>
  <si>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</si>
  <si>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</si>
  <si>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</si>
  <si>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</si>
  <si>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</si>
  <si>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</si>
  <si>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</si>
  <si>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</si>
  <si>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</si>
  <si>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</si>
  <si>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</si>
  <si>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</si>
  <si>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</si>
  <si>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</si>
  <si>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</si>
  <si>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</si>
  <si>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</si>
  <si>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</si>
  <si>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</si>
  <si>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</si>
  <si>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</si>
  <si>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</si>
  <si>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</si>
  <si>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</si>
  <si>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</si>
  <si>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</si>
  <si>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</si>
  <si>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</si>
  <si>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</si>
  <si>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</si>
  <si>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</si>
  <si>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</si>
  <si>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</si>
  <si>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</si>
  <si>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</si>
  <si>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</si>
  <si>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</si>
  <si>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</si>
  <si>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</si>
  <si>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</si>
  <si>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</si>
  <si>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</si>
  <si>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</si>
  <si>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</si>
  <si>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</si>
  <si>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</si>
  <si>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</si>
  <si>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</si>
  <si>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</si>
  <si>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</si>
  <si>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</si>
  <si>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</si>
  <si>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</si>
  <si>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</si>
  <si>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</si>
  <si>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</si>
  <si>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</si>
  <si>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</si>
  <si>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</si>
  <si>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</si>
  <si>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</si>
  <si>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</si>
  <si>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</si>
  <si>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</si>
  <si>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</si>
  <si>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</si>
  <si>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</si>
  <si>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</si>
  <si>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</si>
  <si>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</si>
  <si>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</si>
  <si>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</si>
  <si>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</si>
  <si>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</si>
  <si>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</si>
  <si>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</si>
  <si>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</si>
  <si>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</si>
  <si>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</si>
  <si>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</si>
  <si>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</si>
  <si>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</si>
  <si>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</si>
  <si>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</si>
  <si>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</si>
  <si>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</si>
  <si>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</si>
  <si>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</si>
  <si>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</si>
  <si>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</si>
  <si>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</si>
  <si>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</si>
  <si>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</si>
  <si>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</si>
  <si>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</si>
  <si>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</si>
  <si>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</si>
  <si>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</si>
  <si>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</si>
  <si>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</si>
  <si>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</si>
  <si>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</si>
  <si>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</si>
  <si>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</si>
  <si>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</si>
  <si>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</si>
  <si>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</si>
  <si>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</si>
  <si>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</si>
  <si>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</si>
  <si>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</si>
  <si>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</si>
  <si>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</si>
  <si>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</si>
  <si>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</si>
  <si>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</si>
  <si>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</si>
  <si>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</si>
  <si>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</si>
  <si>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</si>
  <si>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</si>
  <si>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</si>
  <si>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</si>
  <si>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</si>
  <si>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</si>
  <si>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</si>
  <si>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</si>
  <si>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</si>
  <si>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</si>
  <si>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</si>
  <si>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</si>
  <si>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</si>
  <si>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</si>
  <si>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</si>
  <si>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</si>
  <si>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</si>
  <si>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</si>
  <si>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</si>
  <si>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</si>
  <si>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</si>
  <si>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</si>
  <si>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</si>
  <si>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</si>
  <si>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</si>
  <si>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</si>
  <si>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</si>
  <si>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</si>
  <si>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</si>
  <si>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</si>
  <si>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</si>
  <si>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</si>
  <si>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</si>
  <si>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</si>
  <si>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</si>
  <si>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</si>
  <si>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</si>
  <si>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</si>
  <si>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</si>
  <si>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</si>
  <si>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</si>
  <si>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</si>
  <si>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</si>
  <si>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</si>
  <si>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</si>
  <si>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</si>
  <si>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</si>
  <si>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</si>
  <si>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</si>
  <si>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</si>
  <si>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</si>
  <si>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</si>
  <si>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</si>
  <si>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</si>
  <si>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</si>
  <si>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</si>
  <si>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</si>
  <si>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</si>
  <si>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</si>
  <si>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</si>
  <si>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</si>
  <si>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</si>
  <si>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</si>
  <si>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</si>
  <si>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</si>
  <si>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</si>
  <si>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</si>
  <si>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</si>
  <si>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</si>
  <si>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</si>
  <si>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</si>
  <si>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</si>
  <si>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</si>
  <si>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</si>
  <si>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</si>
  <si>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</si>
  <si>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</si>
  <si>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</si>
  <si>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</si>
  <si>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</si>
  <si>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</si>
  <si>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</si>
  <si>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</si>
  <si>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</si>
  <si>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</si>
  <si>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</si>
  <si>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</si>
  <si>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</si>
  <si>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</si>
  <si>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</si>
  <si>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</si>
  <si>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</si>
  <si>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</si>
  <si>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</si>
  <si>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</si>
  <si>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</si>
  <si>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</si>
  <si>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</si>
  <si>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</si>
  <si>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</si>
  <si>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</si>
  <si>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</si>
  <si>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</si>
  <si>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</si>
  <si>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</si>
  <si>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</si>
  <si>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</si>
  <si>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</si>
  <si>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</si>
  <si>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</si>
  <si>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</si>
  <si>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</si>
  <si>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</si>
  <si>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</si>
  <si>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</si>
  <si>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</si>
  <si>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</si>
  <si>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</si>
  <si>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</si>
  <si>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</si>
  <si>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</si>
  <si>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</si>
  <si>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</si>
  <si>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</si>
  <si>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</si>
  <si>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</si>
  <si>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</si>
  <si>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</si>
  <si>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</si>
  <si>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</si>
  <si>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</si>
  <si>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</si>
  <si>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</si>
  <si>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</si>
  <si>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</si>
  <si>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</si>
  <si>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</si>
  <si>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</si>
  <si>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</si>
  <si>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</si>
  <si>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</si>
  <si>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</si>
  <si>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</si>
  <si>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</si>
  <si>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</si>
  <si>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</si>
  <si>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</si>
  <si>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</si>
  <si>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</si>
  <si>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</si>
  <si>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</si>
  <si>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</si>
  <si>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</si>
  <si>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</si>
  <si>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</si>
  <si>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</si>
  <si>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</si>
  <si>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</si>
  <si>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</si>
  <si>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</si>
  <si>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</si>
  <si>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</si>
  <si>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</si>
  <si>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</si>
  <si>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</si>
  <si>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</si>
  <si>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</si>
  <si>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</si>
  <si>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</si>
  <si>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</si>
  <si>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</si>
  <si>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</si>
  <si>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</si>
  <si>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</si>
  <si>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</si>
  <si>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</si>
  <si>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</si>
  <si>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</si>
  <si>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</si>
  <si>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</si>
  <si>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</si>
  <si>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</si>
  <si>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</si>
  <si>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</si>
  <si>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</si>
  <si>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</si>
  <si>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</si>
  <si>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</si>
  <si>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</si>
  <si>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</si>
  <si>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</si>
  <si>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</si>
  <si>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</si>
  <si>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</si>
  <si>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</si>
  <si>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</si>
  <si>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</si>
  <si>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</si>
  <si>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</si>
  <si>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</si>
  <si>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</si>
  <si>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</si>
  <si>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</si>
  <si>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</si>
  <si>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</si>
  <si>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</si>
  <si>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</si>
  <si>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</si>
  <si>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</si>
  <si>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</si>
  <si>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</si>
  <si>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</si>
  <si>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</si>
  <si>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</si>
  <si>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</si>
  <si>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</si>
  <si>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</si>
  <si>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</si>
  <si>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</si>
  <si>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</si>
  <si>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</si>
  <si>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</si>
  <si>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</si>
  <si>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</si>
  <si>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</si>
  <si>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</si>
  <si>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</si>
  <si>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</si>
  <si>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</si>
  <si>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</si>
  <si>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</si>
  <si>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</si>
  <si>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</si>
  <si>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</si>
  <si>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</si>
  <si>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</si>
  <si>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</si>
  <si>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</si>
  <si>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</si>
  <si>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</si>
  <si>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</si>
  <si>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</si>
  <si>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</si>
  <si>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</si>
  <si>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</si>
  <si>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</si>
  <si>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</si>
  <si>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</si>
  <si>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</si>
  <si>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</si>
  <si>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</si>
  <si>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</si>
  <si>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</si>
  <si>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</si>
  <si>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</si>
  <si>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</si>
  <si>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</si>
  <si>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</si>
  <si>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</si>
  <si>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</si>
  <si>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</si>
  <si>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</si>
  <si>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</si>
  <si>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</si>
  <si>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</si>
  <si>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</si>
  <si>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</si>
  <si>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</si>
  <si>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</si>
  <si>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</si>
  <si>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</si>
  <si>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</si>
  <si>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</si>
  <si>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</si>
  <si>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</si>
  <si>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</si>
  <si>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</si>
  <si>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</si>
  <si>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</si>
  <si>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</si>
  <si>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</si>
  <si>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</si>
  <si>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</si>
  <si>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</si>
  <si>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</si>
  <si>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</si>
  <si>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</si>
  <si>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</si>
  <si>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</si>
  <si>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</si>
  <si>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</si>
  <si>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</si>
  <si>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</si>
  <si>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</si>
  <si>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</si>
  <si>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</si>
  <si>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</si>
  <si>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</si>
  <si>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</si>
  <si>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</si>
  <si>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</si>
  <si>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</si>
  <si>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</si>
  <si>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</si>
  <si>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</si>
  <si>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</si>
  <si>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</si>
  <si>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</si>
  <si>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</si>
  <si>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</si>
  <si>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</si>
  <si>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</si>
  <si>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</si>
  <si>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</si>
  <si>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</si>
  <si>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</si>
  <si>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</si>
  <si>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</si>
  <si>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</si>
  <si>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</si>
  <si>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</si>
  <si>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</si>
  <si>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</si>
  <si>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</si>
  <si>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</si>
  <si>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</si>
  <si>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</si>
  <si>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</si>
  <si>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</si>
  <si>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</si>
  <si>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</si>
  <si>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</si>
  <si>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</si>
  <si>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</si>
  <si>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</si>
  <si>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</si>
  <si>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</si>
  <si>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</si>
  <si>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</si>
  <si>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</si>
  <si>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</si>
  <si>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</si>
  <si>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</si>
  <si>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</si>
  <si>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</si>
  <si>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</si>
  <si>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</si>
  <si>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</si>
  <si>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</si>
  <si>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</si>
  <si>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</si>
  <si>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</si>
  <si>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</si>
  <si>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</si>
  <si>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</si>
  <si>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</si>
  <si>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</si>
  <si>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</si>
  <si>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</si>
  <si>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</si>
  <si>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</si>
  <si>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</si>
  <si>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</si>
  <si>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</si>
  <si>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</si>
  <si>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</si>
  <si>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</si>
  <si>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</si>
  <si>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</si>
  <si>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</si>
  <si>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</si>
  <si>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</si>
  <si>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</si>
  <si>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</si>
  <si>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</si>
  <si>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</si>
  <si>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</si>
  <si>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</si>
  <si>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</si>
  <si>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</si>
  <si>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</si>
  <si>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</si>
  <si>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</si>
  <si>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</si>
  <si>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</si>
  <si>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</si>
  <si>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</si>
  <si>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</si>
  <si>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</si>
  <si>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</si>
  <si>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</si>
  <si>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</si>
  <si>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</si>
  <si>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</si>
  <si>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</si>
  <si>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</si>
  <si>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</si>
  <si>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</si>
  <si>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</si>
  <si>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</si>
  <si>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</si>
  <si>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</si>
  <si>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</si>
  <si>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</si>
  <si>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</si>
  <si>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</si>
  <si>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</si>
  <si>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</si>
  <si>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</si>
  <si>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</si>
  <si>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</si>
  <si>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</si>
  <si>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</si>
  <si>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</si>
  <si>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</si>
  <si>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</si>
  <si>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</si>
  <si>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</si>
  <si>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</si>
  <si>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</si>
  <si>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</si>
  <si>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</si>
  <si>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</si>
  <si>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</si>
  <si>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</si>
  <si>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</si>
  <si>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</si>
  <si>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</si>
  <si>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</si>
  <si>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</si>
  <si>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</si>
  <si>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</si>
  <si>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</si>
  <si>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</si>
  <si>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</si>
  <si>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</si>
  <si>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</si>
  <si>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</si>
  <si>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</si>
  <si>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</si>
  <si>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</si>
  <si>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</si>
  <si>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</si>
  <si>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</si>
  <si>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</si>
  <si>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</si>
  <si>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</si>
  <si>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</si>
  <si>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</si>
  <si>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</si>
  <si>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</si>
  <si>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</si>
  <si>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</si>
  <si>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</si>
  <si>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</si>
  <si>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</si>
  <si>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</si>
  <si>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</si>
  <si>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</si>
  <si>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</si>
  <si>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</si>
  <si>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</si>
  <si>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</si>
  <si>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</si>
  <si>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</si>
  <si>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</si>
  <si>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</si>
  <si>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</si>
  <si>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</si>
  <si>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</si>
  <si>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</si>
  <si>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</si>
  <si>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</si>
  <si>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</si>
  <si>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</si>
  <si>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</si>
  <si>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</si>
  <si>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</si>
  <si>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</si>
  <si>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</si>
  <si>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</si>
  <si>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</si>
  <si>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</si>
  <si>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</si>
  <si>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</si>
  <si>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</si>
  <si>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</si>
  <si>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</si>
  <si>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</si>
  <si>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</si>
  <si>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</si>
  <si>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</si>
  <si>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</si>
  <si>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</si>
  <si>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</si>
  <si>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</si>
  <si>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</si>
  <si>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</si>
  <si>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</si>
  <si>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</si>
  <si>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</si>
  <si>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</si>
  <si>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</si>
  <si>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</si>
  <si>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</si>
  <si>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</si>
  <si>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</si>
  <si>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</si>
  <si>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</si>
  <si>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</si>
  <si>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</si>
  <si>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</si>
  <si>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</si>
  <si>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</si>
  <si>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</si>
  <si>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</si>
  <si>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</si>
  <si>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</si>
  <si>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</si>
  <si>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</si>
  <si>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</si>
  <si>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</si>
  <si>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</si>
  <si>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</si>
  <si>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</si>
  <si>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</si>
  <si>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</si>
  <si>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</si>
  <si>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</si>
  <si>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</si>
  <si>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</si>
  <si>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</si>
  <si>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</si>
  <si>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</si>
  <si>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</si>
  <si>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</si>
  <si>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</si>
  <si>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</si>
  <si>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</si>
  <si>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</si>
  <si>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</si>
  <si>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</si>
  <si>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</si>
  <si>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</si>
  <si>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</si>
  <si>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</si>
  <si>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</si>
  <si>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</si>
  <si>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</si>
  <si>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</si>
  <si>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</si>
  <si>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</si>
  <si>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</si>
  <si>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</si>
  <si>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</si>
  <si>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</si>
  <si>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</si>
  <si>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</si>
  <si>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</si>
  <si>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</si>
  <si>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</si>
  <si>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</si>
  <si>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</si>
  <si>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</si>
  <si>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</si>
  <si>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</si>
  <si>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</si>
  <si>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</si>
  <si>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</si>
  <si>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</si>
  <si>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</si>
  <si>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</si>
  <si>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</si>
  <si>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</si>
  <si>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</si>
  <si>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</si>
  <si>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</si>
  <si>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</si>
  <si>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</si>
  <si>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</si>
  <si>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</si>
  <si>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</si>
  <si>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</si>
  <si>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</si>
  <si>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</si>
  <si>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</si>
  <si>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</si>
  <si>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</si>
  <si>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</si>
  <si>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</si>
  <si>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</si>
  <si>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</si>
  <si>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</si>
  <si>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</si>
  <si>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</si>
  <si>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</si>
  <si>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</si>
  <si>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</si>
  <si>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</si>
  <si>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</si>
  <si>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</si>
  <si>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</si>
  <si>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</si>
  <si>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</si>
  <si>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</si>
  <si>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</si>
  <si>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</si>
  <si>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</si>
  <si>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</si>
  <si>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</si>
  <si>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</si>
  <si>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</si>
  <si>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</si>
  <si>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</si>
  <si>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</si>
  <si>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</si>
  <si>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</si>
  <si>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</si>
  <si>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</si>
  <si>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</si>
  <si>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</si>
  <si>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</si>
  <si>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</si>
  <si>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</si>
  <si>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</si>
  <si>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</si>
  <si>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</si>
  <si>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</si>
  <si>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</si>
  <si>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</si>
  <si>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</si>
  <si>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</si>
  <si>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</si>
  <si>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</si>
  <si>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</si>
  <si>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</si>
  <si>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</si>
  <si>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</si>
  <si>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</si>
  <si>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</si>
  <si>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</si>
  <si>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</si>
  <si>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</si>
  <si>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</si>
  <si>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</si>
  <si>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</si>
  <si>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</si>
  <si>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</si>
  <si>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</si>
  <si>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</si>
  <si>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</si>
  <si>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</si>
  <si>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</si>
  <si>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</si>
  <si>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</si>
  <si>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</si>
  <si>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</si>
  <si>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</si>
  <si>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</si>
  <si>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</si>
  <si>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</si>
  <si>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</si>
  <si>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</si>
  <si>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</si>
  <si>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</si>
  <si>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</si>
  <si>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</si>
  <si>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</si>
  <si>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</si>
  <si>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</si>
  <si>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</si>
  <si>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</si>
  <si>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</si>
  <si>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</si>
  <si>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</si>
  <si>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</si>
  <si>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</si>
  <si>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</si>
  <si>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</si>
  <si>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</si>
  <si>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</si>
  <si>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</si>
  <si>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</si>
  <si>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</si>
  <si>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</si>
  <si>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</si>
  <si>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</si>
  <si>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</si>
  <si>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</si>
  <si>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</si>
  <si>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</si>
  <si>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</si>
  <si>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</si>
  <si>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</si>
  <si>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</si>
  <si>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</si>
  <si>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</si>
  <si>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</si>
  <si>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</si>
  <si>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</si>
  <si>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</si>
  <si>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</si>
  <si>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</si>
  <si>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</si>
  <si>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</si>
  <si>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</si>
  <si>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</si>
  <si>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</si>
  <si>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</si>
  <si>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</si>
  <si>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</si>
  <si>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</si>
  <si>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</si>
  <si>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</si>
  <si>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</si>
  <si>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</si>
  <si>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</si>
  <si>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</si>
  <si>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</si>
  <si>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</si>
  <si>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</si>
  <si>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</si>
  <si>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</si>
  <si>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</si>
  <si>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</si>
  <si>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</si>
  <si>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</si>
  <si>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</si>
  <si>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</si>
  <si>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</si>
  <si>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</si>
  <si>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</si>
  <si>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</si>
  <si>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</si>
  <si>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</si>
  <si>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</si>
  <si>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</si>
  <si>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</si>
  <si>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</si>
  <si>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</si>
  <si>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</si>
  <si>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</si>
  <si>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</si>
  <si>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</si>
  <si>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</si>
  <si>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</si>
  <si>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</si>
  <si>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</si>
  <si>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</si>
  <si>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</si>
  <si>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</si>
  <si>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</si>
  <si>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</si>
  <si>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</si>
  <si>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</si>
  <si>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</si>
  <si>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</si>
  <si>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</si>
  <si>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</si>
  <si>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</si>
  <si>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</si>
  <si>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</si>
  <si>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</si>
  <si>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</si>
  <si>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</si>
  <si>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</si>
  <si>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</si>
  <si>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</si>
  <si>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</si>
  <si>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</si>
  <si>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</si>
  <si>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</si>
  <si>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</si>
  <si>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</si>
  <si>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</si>
  <si>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</si>
  <si>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</si>
  <si>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</si>
  <si>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</si>
  <si>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</si>
  <si>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</si>
  <si>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</si>
  <si>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</si>
  <si>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</si>
  <si>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</si>
  <si>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</si>
  <si>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</si>
  <si>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</si>
  <si>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</si>
  <si>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</si>
  <si>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</si>
  <si>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</si>
  <si>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</si>
  <si>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</si>
  <si>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</si>
  <si>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</si>
  <si>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</si>
  <si>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</si>
  <si>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</si>
  <si>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</si>
  <si>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</si>
  <si>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</si>
  <si>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</si>
  <si>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</si>
  <si>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</si>
  <si>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</si>
  <si>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</si>
  <si>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</si>
  <si>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</si>
  <si>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</si>
  <si>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</si>
  <si>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</si>
  <si>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</si>
  <si>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</si>
  <si>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</si>
  <si>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</si>
  <si>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</si>
  <si>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</si>
  <si>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</si>
  <si>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</si>
  <si>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</si>
  <si>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</si>
  <si>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</si>
  <si>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</si>
  <si>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</si>
  <si>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</si>
  <si>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</si>
  <si>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</si>
  <si>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</si>
  <si>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</si>
  <si>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</si>
  <si>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</si>
  <si>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</si>
  <si>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</si>
  <si>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</si>
  <si>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</si>
  <si>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</si>
  <si>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</si>
  <si>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</si>
  <si>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</si>
  <si>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</si>
  <si>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</si>
  <si>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</si>
  <si>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</si>
  <si>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</si>
  <si>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</si>
  <si>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</si>
  <si>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</si>
  <si>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</si>
  <si>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</si>
  <si>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</si>
  <si>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</si>
  <si>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</si>
  <si>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</si>
  <si>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</si>
  <si>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</si>
  <si>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</si>
  <si>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</si>
  <si>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</si>
  <si>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</si>
  <si>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</si>
  <si>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</si>
  <si>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</si>
  <si>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</si>
  <si>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</si>
  <si>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</si>
  <si>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</si>
  <si>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</si>
  <si>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</si>
  <si>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</si>
  <si>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</si>
  <si>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</si>
  <si>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</si>
  <si>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</si>
  <si>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</si>
  <si>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</si>
  <si>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</si>
  <si>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</si>
  <si>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</si>
  <si>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</si>
  <si>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</si>
  <si>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</si>
  <si>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</si>
  <si>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</si>
  <si>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</si>
  <si>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</si>
  <si>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</si>
  <si>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</si>
  <si>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</si>
  <si>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</si>
  <si>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</si>
  <si>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</si>
  <si>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</si>
  <si>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</si>
  <si>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</si>
  <si>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</si>
  <si>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</si>
  <si>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</si>
  <si>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</si>
  <si>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</si>
  <si>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</si>
  <si>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</si>
  <si>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</si>
  <si>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</si>
  <si>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</si>
  <si>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</si>
  <si>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</si>
  <si>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</si>
  <si>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</si>
  <si>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</si>
  <si>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</si>
  <si>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</si>
  <si>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</si>
  <si>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</si>
  <si>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</si>
  <si>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</si>
  <si>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</si>
  <si>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</si>
  <si>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</si>
  <si>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</si>
  <si>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</si>
  <si>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</si>
  <si>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</si>
  <si>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</si>
  <si>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</si>
  <si>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</si>
  <si>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</si>
  <si>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</si>
  <si>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</si>
  <si>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</si>
  <si>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</si>
  <si>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</si>
  <si>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</si>
  <si>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</si>
  <si>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</si>
  <si>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</si>
  <si>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</si>
  <si>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</si>
  <si>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</si>
  <si>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</si>
  <si>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</si>
  <si>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</si>
  <si>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</si>
  <si>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</si>
  <si>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</si>
  <si>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</si>
  <si>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</si>
  <si>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</si>
  <si>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</si>
  <si>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</si>
  <si>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</si>
  <si>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</si>
  <si>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</si>
  <si>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</si>
  <si>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</si>
  <si>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</si>
  <si>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</si>
  <si>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</si>
  <si>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</si>
  <si>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</si>
  <si>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</si>
  <si>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</si>
  <si>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</si>
  <si>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</si>
  <si>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</si>
  <si>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</si>
  <si>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</si>
  <si>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</si>
  <si>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</si>
  <si>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</si>
  <si>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</si>
  <si>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</si>
  <si>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</si>
  <si>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</si>
  <si>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</si>
  <si>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</si>
  <si>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</si>
  <si>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</si>
  <si>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</si>
  <si>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</si>
  <si>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</si>
  <si>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</si>
  <si>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</si>
  <si>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</si>
  <si>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</si>
  <si>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</si>
  <si>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</si>
  <si>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</si>
  <si>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</si>
  <si>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</si>
  <si>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</si>
  <si>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</si>
  <si>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</si>
  <si>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</si>
  <si>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</si>
  <si>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</si>
  <si>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</si>
  <si>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</si>
  <si>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</si>
  <si>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</si>
  <si>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</si>
  <si>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</si>
  <si>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</si>
  <si>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</si>
  <si>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</si>
  <si>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</si>
  <si>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</si>
  <si>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</si>
  <si>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</si>
  <si>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</si>
  <si>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</si>
  <si>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</si>
  <si>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</si>
  <si>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</si>
  <si>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</si>
  <si>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</si>
  <si>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</si>
  <si>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</si>
  <si>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</si>
  <si>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</si>
  <si>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</si>
  <si>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</si>
  <si>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</si>
  <si>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</si>
  <si>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</si>
  <si>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</si>
  <si>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</si>
  <si>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</si>
  <si>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</si>
  <si>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</si>
  <si>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</si>
  <si>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</si>
  <si>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</si>
  <si>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</si>
  <si>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</si>
  <si>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</si>
  <si>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</si>
  <si>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</si>
  <si>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</si>
  <si>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</si>
  <si>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</si>
  <si>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</si>
  <si>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</si>
  <si>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</si>
  <si>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</si>
  <si>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</si>
  <si>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</si>
  <si>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</si>
  <si>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</si>
  <si>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</si>
  <si>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</si>
  <si>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</si>
  <si>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</si>
  <si>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</si>
  <si>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</si>
  <si>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</si>
  <si>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</si>
  <si>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</si>
  <si>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</si>
  <si>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</si>
  <si>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</si>
  <si>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</si>
  <si>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</si>
  <si>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</si>
  <si>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</si>
  <si>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</si>
  <si>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</si>
  <si>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</si>
  <si>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</si>
  <si>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</si>
  <si>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</si>
  <si>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</si>
  <si>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</si>
  <si>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</si>
  <si>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</si>
  <si>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</si>
  <si>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</si>
  <si>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</si>
  <si>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</si>
  <si>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</si>
  <si>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</si>
  <si>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</si>
  <si>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</si>
  <si>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</si>
  <si>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</si>
  <si>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</si>
  <si>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</si>
  <si>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</si>
  <si>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</si>
  <si>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</si>
  <si>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</si>
  <si>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</si>
  <si>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</si>
  <si>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</si>
  <si>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</si>
  <si>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</si>
  <si>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</si>
  <si>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</si>
  <si>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</si>
  <si>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</si>
  <si>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</si>
  <si>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</si>
  <si>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</si>
  <si>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</si>
  <si>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</si>
  <si>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</si>
  <si>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</si>
  <si>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</si>
  <si>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</si>
  <si>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</si>
  <si>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</si>
  <si>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</si>
  <si>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</si>
  <si>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</si>
  <si>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</si>
  <si>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</si>
  <si>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</si>
  <si>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</si>
  <si>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</si>
  <si>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</si>
  <si>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</si>
  <si>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</si>
  <si>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</si>
  <si>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</si>
  <si>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</si>
  <si>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</si>
  <si>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</si>
  <si>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</si>
  <si>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</si>
  <si>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</si>
  <si>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</si>
  <si>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</si>
  <si>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</si>
  <si>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</si>
  <si>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</si>
  <si>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</si>
  <si>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</si>
  <si>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</si>
  <si>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</si>
  <si>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</si>
  <si>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</si>
  <si>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</si>
  <si>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</si>
  <si>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</si>
  <si>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</si>
  <si>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</si>
  <si>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</si>
  <si>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</si>
  <si>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</si>
  <si>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</si>
  <si>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</si>
  <si>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</si>
  <si>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</si>
  <si>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</si>
  <si>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</si>
  <si>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</si>
  <si>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</si>
  <si>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</si>
  <si>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</si>
  <si>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</si>
  <si>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</si>
  <si>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</si>
  <si>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</si>
  <si>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</si>
  <si>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</si>
  <si>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</si>
  <si>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</si>
  <si>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</si>
  <si>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</si>
  <si>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</si>
  <si>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</si>
  <si>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</si>
  <si>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</si>
  <si>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</si>
  <si>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</si>
  <si>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</si>
  <si>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</si>
  <si>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</si>
  <si>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</si>
  <si>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</si>
  <si>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</si>
  <si>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</si>
  <si>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</si>
  <si>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</si>
  <si>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</si>
  <si>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</si>
  <si>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</si>
  <si>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</si>
  <si>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</si>
  <si>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</si>
  <si>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</si>
  <si>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</si>
  <si>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</si>
  <si>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</si>
  <si>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</si>
  <si>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</si>
  <si>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</si>
  <si>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</si>
  <si>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</si>
  <si>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</si>
  <si>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</si>
  <si>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</si>
  <si>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</si>
  <si>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</si>
  <si>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</si>
  <si>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</si>
  <si>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</si>
  <si>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</si>
  <si>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</si>
  <si>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</si>
  <si>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</si>
  <si>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</si>
  <si>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</si>
  <si>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</si>
  <si>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</si>
  <si>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</si>
  <si>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</si>
  <si>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</si>
  <si>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</si>
  <si>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</si>
  <si>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</si>
  <si>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</si>
  <si>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</si>
  <si>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</si>
  <si>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</si>
  <si>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</si>
  <si>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</si>
  <si>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</si>
  <si>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</si>
  <si>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</si>
  <si>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</si>
  <si>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</si>
  <si>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</si>
  <si>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</si>
  <si>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</si>
  <si>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</si>
  <si>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</si>
  <si>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</si>
  <si>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</si>
  <si>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</si>
  <si>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</si>
  <si>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</si>
  <si>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</si>
  <si>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</si>
  <si>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</si>
  <si>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</si>
  <si>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</si>
  <si>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</si>
  <si>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</si>
  <si>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</si>
  <si>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</si>
  <si>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</si>
  <si>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</si>
  <si>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</si>
  <si>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</si>
  <si>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</si>
  <si>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</si>
  <si>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</si>
  <si>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</si>
  <si>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</si>
  <si>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</si>
  <si>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</si>
  <si>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</si>
  <si>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</si>
  <si>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</si>
  <si>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</si>
  <si>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</si>
  <si>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</si>
  <si>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</si>
  <si>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</si>
  <si>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</si>
  <si>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</si>
  <si>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</si>
  <si>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</si>
  <si>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</si>
  <si>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</si>
  <si>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</si>
  <si>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</si>
  <si>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</si>
  <si>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</si>
  <si>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</si>
  <si>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</si>
  <si>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</si>
  <si>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</si>
  <si>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</si>
  <si>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</si>
  <si>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</si>
  <si>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</si>
  <si>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</si>
  <si>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</si>
  <si>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</si>
  <si>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</si>
  <si>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</si>
  <si>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</si>
  <si>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</si>
  <si>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</si>
  <si>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</si>
  <si>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</si>
  <si>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</si>
  <si>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</si>
  <si>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</si>
  <si>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</si>
  <si>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</si>
  <si>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</si>
  <si>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</si>
  <si>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</si>
  <si>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</si>
  <si>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</si>
  <si>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</si>
  <si>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</si>
  <si>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</si>
  <si>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</si>
  <si>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</si>
  <si>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</si>
  <si>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</si>
  <si>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</si>
  <si>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</si>
  <si>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</si>
  <si>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</si>
  <si>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</si>
  <si>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</si>
  <si>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</si>
  <si>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</si>
  <si>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</si>
  <si>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</si>
  <si>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</si>
  <si>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</si>
  <si>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</si>
  <si>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</si>
  <si>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</si>
  <si>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</si>
  <si>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</si>
  <si>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</si>
  <si>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</si>
  <si>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</si>
  <si>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</si>
  <si>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</si>
  <si>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</si>
  <si>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</si>
  <si>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</si>
  <si>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</si>
  <si>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</si>
  <si>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</si>
  <si>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</si>
  <si>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</si>
  <si>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</si>
  <si>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</si>
  <si>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</si>
  <si>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</si>
  <si>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</si>
  <si>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</si>
  <si>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</si>
  <si>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</si>
  <si>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</si>
  <si>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</si>
  <si>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</si>
  <si>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</si>
  <si>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</si>
  <si>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</si>
  <si>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</si>
  <si>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</si>
  <si>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</si>
  <si>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</si>
  <si>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</si>
  <si>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</si>
  <si>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</si>
  <si>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</si>
  <si>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</si>
  <si>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</si>
  <si>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</si>
  <si>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</si>
  <si>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</si>
  <si>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</si>
  <si>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</si>
  <si>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</si>
  <si>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</si>
  <si>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</si>
  <si>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</si>
  <si>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</si>
  <si>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</si>
  <si>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</si>
  <si>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</si>
  <si>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</si>
  <si>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</si>
  <si>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</si>
  <si>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</si>
  <si>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</si>
  <si>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</si>
  <si>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</si>
  <si>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</si>
  <si>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</si>
  <si>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</si>
  <si>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</si>
  <si>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</si>
  <si>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</si>
  <si>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</si>
  <si>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</si>
  <si>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</si>
  <si>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</si>
  <si>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</si>
  <si>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</si>
  <si>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</si>
  <si>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</si>
  <si>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</si>
  <si>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</si>
  <si>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</si>
  <si>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</si>
  <si>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</si>
  <si>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</si>
  <si>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</si>
  <si>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</si>
  <si>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</si>
  <si>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</si>
  <si>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</si>
  <si>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</si>
  <si>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</si>
  <si>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</si>
  <si>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</si>
  <si>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</si>
  <si>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</si>
  <si>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</si>
  <si>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</si>
  <si>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</si>
  <si>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</si>
  <si>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</si>
  <si>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</si>
  <si>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</si>
  <si>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</si>
  <si>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</si>
  <si>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</si>
  <si>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</si>
  <si>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</si>
  <si>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</si>
  <si>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</si>
  <si>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</si>
  <si>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</si>
  <si>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</si>
  <si>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</si>
  <si>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</si>
  <si>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</si>
  <si>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</si>
  <si>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</si>
  <si>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</si>
  <si>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</si>
  <si>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</si>
  <si>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</si>
  <si>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</si>
  <si>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</si>
  <si>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</si>
  <si>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</si>
  <si>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</si>
  <si>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</si>
  <si>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</si>
  <si>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</si>
  <si>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</si>
  <si>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</si>
  <si>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</si>
  <si>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</si>
  <si>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</si>
  <si>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</si>
  <si>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</si>
  <si>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</si>
  <si>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</si>
  <si>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</si>
  <si>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</si>
  <si>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</si>
  <si>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</si>
  <si>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</si>
  <si>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</si>
  <si>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</si>
  <si>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</si>
  <si>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</si>
  <si>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</si>
  <si>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</si>
  <si>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</si>
  <si>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</si>
  <si>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</si>
  <si>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</si>
  <si>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</si>
  <si>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</si>
  <si>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</si>
  <si>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</si>
  <si>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</si>
  <si>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</si>
  <si>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</si>
  <si>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</si>
  <si>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</si>
  <si>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</si>
  <si>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</si>
  <si>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</si>
  <si>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</si>
  <si>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</si>
  <si>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</si>
  <si>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</si>
  <si>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</si>
  <si>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</si>
  <si>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</si>
  <si>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</si>
  <si>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</si>
  <si>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</si>
  <si>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</si>
  <si>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</si>
  <si>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</si>
  <si>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</si>
  <si>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</si>
  <si>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</si>
  <si>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</si>
  <si>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</si>
  <si>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</si>
  <si>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</si>
  <si>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</si>
  <si>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</si>
  <si>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</si>
  <si>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</si>
  <si>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</si>
  <si>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</si>
  <si>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</si>
  <si>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</si>
  <si>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</si>
  <si>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</si>
  <si>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</si>
  <si>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</si>
  <si>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</si>
  <si>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</si>
  <si>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</si>
  <si>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</si>
  <si>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</si>
  <si>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</si>
  <si>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</si>
  <si>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</si>
  <si>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</si>
  <si>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</si>
  <si>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</si>
  <si>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</si>
  <si>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</si>
  <si>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</si>
  <si>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</si>
  <si>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</si>
  <si>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</si>
  <si>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</si>
  <si>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</si>
  <si>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</si>
  <si>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</si>
  <si>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</si>
  <si>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</si>
  <si>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</si>
  <si>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</si>
  <si>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</si>
  <si>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</si>
  <si>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</si>
  <si>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</si>
  <si>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</si>
  <si>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</si>
  <si>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</si>
  <si>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</si>
  <si>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</si>
  <si>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</si>
  <si>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</si>
  <si>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</si>
  <si>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</si>
  <si>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</si>
  <si>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</si>
  <si>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</si>
  <si>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</si>
  <si>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</si>
  <si>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</si>
  <si>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</si>
  <si>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</si>
  <si>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</si>
  <si>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</si>
  <si>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</si>
  <si>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</si>
  <si>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</si>
  <si>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</si>
  <si>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</si>
  <si>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</si>
  <si>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</si>
  <si>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</si>
  <si>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</si>
  <si>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</si>
  <si>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</si>
  <si>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</si>
  <si>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</si>
  <si>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</si>
  <si>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</si>
  <si>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</si>
  <si>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</si>
  <si>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</si>
  <si>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</si>
  <si>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</si>
  <si>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</si>
  <si>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</si>
  <si>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</si>
  <si>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</si>
  <si>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</si>
  <si>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</si>
  <si>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</si>
  <si>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</si>
  <si>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</si>
  <si>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</si>
  <si>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</si>
  <si>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</si>
  <si>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</si>
  <si>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</si>
  <si>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</si>
  <si>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</si>
  <si>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</si>
  <si>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</si>
  <si>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</si>
  <si>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</si>
  <si>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</si>
  <si>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</si>
  <si>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</si>
  <si>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</si>
  <si>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</si>
  <si>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</si>
  <si>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</si>
  <si>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</si>
  <si>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</si>
  <si>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</si>
  <si>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</si>
  <si>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</si>
  <si>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</si>
  <si>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</si>
  <si>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</si>
  <si>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</si>
  <si>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</si>
  <si>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</si>
  <si>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</si>
  <si>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</si>
  <si>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</si>
  <si>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</si>
  <si>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</si>
  <si>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</si>
  <si>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</si>
  <si>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</si>
  <si>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</si>
  <si>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</si>
  <si>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</si>
  <si>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</si>
  <si>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</si>
  <si>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</si>
  <si>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</si>
  <si>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</si>
  <si>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</si>
  <si>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</si>
  <si>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</si>
  <si>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</si>
  <si>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</si>
  <si>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</si>
  <si>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</si>
  <si>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</si>
  <si>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</si>
  <si>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</si>
  <si>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</si>
  <si>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</si>
  <si>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</si>
  <si>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</si>
  <si>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</si>
  <si>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</si>
  <si>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</si>
  <si>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</si>
  <si>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</si>
  <si>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</si>
  <si>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</si>
  <si>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</si>
  <si>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</si>
  <si>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</si>
  <si>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</si>
  <si>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</si>
  <si>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</si>
  <si>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</si>
  <si>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</si>
  <si>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</si>
  <si>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</si>
  <si>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</si>
  <si>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</si>
  <si>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</si>
  <si>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</si>
  <si>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</si>
  <si>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</si>
  <si>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</si>
  <si>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</si>
  <si>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</si>
  <si>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</si>
  <si>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</si>
  <si>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</si>
  <si>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</si>
  <si>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</si>
  <si>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</si>
  <si>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</si>
  <si>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</si>
  <si>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</si>
  <si>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</si>
  <si>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</si>
  <si>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</si>
  <si>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</si>
  <si>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</si>
  <si>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</si>
  <si>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</si>
  <si>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</si>
  <si>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</si>
  <si>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</si>
  <si>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</si>
  <si>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</si>
  <si>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</si>
  <si>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</si>
  <si>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</si>
  <si>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</si>
  <si>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</si>
  <si>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</si>
  <si>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</si>
  <si>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</si>
  <si>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</si>
  <si>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</si>
  <si>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</si>
  <si>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</si>
  <si>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</si>
  <si>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</si>
  <si>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</si>
  <si>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</si>
  <si>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</si>
  <si>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</si>
  <si>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</si>
  <si>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</si>
  <si>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</si>
  <si>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</si>
  <si>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</si>
  <si>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</si>
  <si>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</si>
  <si>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</si>
  <si>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</si>
  <si>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</si>
  <si>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</si>
  <si>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</si>
  <si>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</si>
  <si>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</si>
  <si>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</si>
  <si>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</si>
  <si>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</si>
  <si>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</si>
  <si>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</si>
  <si>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</si>
  <si>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</si>
  <si>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</si>
  <si>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</si>
  <si>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</si>
  <si>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</si>
  <si>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</si>
  <si>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</si>
  <si>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</si>
  <si>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</si>
  <si>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</si>
  <si>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</si>
  <si>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</si>
  <si>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</si>
  <si>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</si>
  <si>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</si>
  <si>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</si>
  <si>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</si>
  <si>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</si>
  <si>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</si>
  <si>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</si>
  <si>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</si>
  <si>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</si>
  <si>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</si>
  <si>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</si>
  <si>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</si>
  <si>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</si>
  <si>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</si>
  <si>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</si>
  <si>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</si>
  <si>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</si>
  <si>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</si>
  <si>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</si>
  <si>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</si>
  <si>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</si>
  <si>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</si>
  <si>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</si>
  <si>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</si>
  <si>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</si>
  <si>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</si>
  <si>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</si>
  <si>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</si>
  <si>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</si>
  <si>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</si>
  <si>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</si>
  <si>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</si>
  <si>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</si>
  <si>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</si>
  <si>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</si>
  <si>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</si>
  <si>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</si>
  <si>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</si>
  <si>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</si>
  <si>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</si>
  <si>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</si>
  <si>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</si>
  <si>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</si>
  <si>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</si>
  <si>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</si>
  <si>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</si>
  <si>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</si>
  <si>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</si>
  <si>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</si>
  <si>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</si>
  <si>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</si>
  <si>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</si>
  <si>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</si>
  <si>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</si>
  <si>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</si>
  <si>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</si>
  <si>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</si>
  <si>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</si>
  <si>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</si>
  <si>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</si>
  <si>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</si>
  <si>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</si>
  <si>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</si>
  <si>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</si>
  <si>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</si>
  <si>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</si>
  <si>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</si>
  <si>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</si>
  <si>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</si>
  <si>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</si>
  <si>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</si>
  <si>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</si>
  <si>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</si>
  <si>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</si>
  <si>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</si>
  <si>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</si>
  <si>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</si>
  <si>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</si>
  <si>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</si>
  <si>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</si>
  <si>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</si>
  <si>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</si>
  <si>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</si>
  <si>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</si>
  <si>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</si>
  <si>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</si>
  <si>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</si>
  <si>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</si>
  <si>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</si>
  <si>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</si>
  <si>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</si>
  <si>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</si>
  <si>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</si>
  <si>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</si>
  <si>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</si>
  <si>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</si>
  <si>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</si>
  <si>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</si>
  <si>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</si>
  <si>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</si>
  <si>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</si>
  <si>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</si>
  <si>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</si>
  <si>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</si>
  <si>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</si>
  <si>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</si>
  <si>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</si>
  <si>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</si>
  <si>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</si>
  <si>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</si>
  <si>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</si>
  <si>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</si>
  <si>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</si>
  <si>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</si>
  <si>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</si>
  <si>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</si>
  <si>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</si>
  <si>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</si>
  <si>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</si>
  <si>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</si>
  <si>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</si>
  <si>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</si>
  <si>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</si>
  <si>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</si>
  <si>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</si>
  <si>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</si>
  <si>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</si>
  <si>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</si>
  <si>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</si>
  <si>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</si>
  <si>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</si>
  <si>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</si>
  <si>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</si>
  <si>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</si>
  <si>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</si>
  <si>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</si>
  <si>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</si>
  <si>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</si>
  <si>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</si>
  <si>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</si>
  <si>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</si>
  <si>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</si>
  <si>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</si>
  <si>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</si>
  <si>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</si>
  <si>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</si>
  <si>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</si>
  <si>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</si>
  <si>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</si>
  <si>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</si>
  <si>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</si>
  <si>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</si>
  <si>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</si>
  <si>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</si>
  <si>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</si>
  <si>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</si>
  <si>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</si>
  <si>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</si>
  <si>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</si>
  <si>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</si>
  <si>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</si>
  <si>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</si>
  <si>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</si>
  <si>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</si>
  <si>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</si>
  <si>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</si>
  <si>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</si>
  <si>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</si>
  <si>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</si>
  <si>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</si>
  <si>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</si>
  <si>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</si>
  <si>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</si>
  <si>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</si>
  <si>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</si>
  <si>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</si>
  <si>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</si>
  <si>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</si>
  <si>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</si>
  <si>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</si>
  <si>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</si>
  <si>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</si>
  <si>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</si>
  <si>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</si>
  <si>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</si>
  <si>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</si>
  <si>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</si>
  <si>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</si>
  <si>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</si>
  <si>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</si>
  <si>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</si>
  <si>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</si>
  <si>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</si>
  <si>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</si>
  <si>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</si>
  <si>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</si>
  <si>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</si>
  <si>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</si>
  <si>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</si>
  <si>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</si>
  <si>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</si>
  <si>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</si>
  <si>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</si>
  <si>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</si>
  <si>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</si>
  <si>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</si>
  <si>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</si>
  <si>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</si>
  <si>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</si>
  <si>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</si>
  <si>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</si>
  <si>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</si>
  <si>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</si>
  <si>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</si>
  <si>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</si>
  <si>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</si>
  <si>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</si>
  <si>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</si>
  <si>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</si>
  <si>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</si>
  <si>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</si>
  <si>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</si>
  <si>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</si>
  <si>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</si>
  <si>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</si>
  <si>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</si>
  <si>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</si>
  <si>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</si>
  <si>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</si>
  <si>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</si>
  <si>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</si>
  <si>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</si>
  <si>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</si>
  <si>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</si>
  <si>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</si>
  <si>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</si>
  <si>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</si>
  <si>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</si>
  <si>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</si>
  <si>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</si>
  <si>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</si>
  <si>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</si>
  <si>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</si>
  <si>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</si>
  <si>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</si>
  <si>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</si>
  <si>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</si>
  <si>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</si>
  <si>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</si>
  <si>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</si>
  <si>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</si>
  <si>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</si>
  <si>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</si>
  <si>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</si>
  <si>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</si>
  <si>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</si>
  <si>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</si>
  <si>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</si>
  <si>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</si>
  <si>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</si>
  <si>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</si>
  <si>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</si>
  <si>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</si>
  <si>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</si>
  <si>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</si>
  <si>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</si>
  <si>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</si>
  <si>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</si>
  <si>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</si>
  <si>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</si>
  <si>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</si>
  <si>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</si>
  <si>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</si>
  <si>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</si>
  <si>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</si>
  <si>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</si>
  <si>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</si>
  <si>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</si>
  <si>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</si>
  <si>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</si>
  <si>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</si>
  <si>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</si>
  <si>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</si>
  <si>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</si>
  <si>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</si>
  <si>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</si>
  <si>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</si>
  <si>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</si>
  <si>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</si>
  <si>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</si>
  <si>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</si>
  <si>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</si>
  <si>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</si>
  <si>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</si>
  <si>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</si>
  <si>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</si>
  <si>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</si>
  <si>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</si>
  <si>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</si>
  <si>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</si>
  <si>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</si>
  <si>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</si>
  <si>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</si>
  <si>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</si>
  <si>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</si>
  <si>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</si>
  <si>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</si>
  <si>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</si>
  <si>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</si>
  <si>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</si>
  <si>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</si>
  <si>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</si>
  <si>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</si>
  <si>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</si>
  <si>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</si>
  <si>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</si>
  <si>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</si>
  <si>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</si>
  <si>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</si>
  <si>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</si>
  <si>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</si>
  <si>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</si>
  <si>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</si>
  <si>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</si>
  <si>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</si>
  <si>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</si>
  <si>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</si>
  <si>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</si>
  <si>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</si>
  <si>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</si>
  <si>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</si>
  <si>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</si>
  <si>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</si>
  <si>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</si>
  <si>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</si>
  <si>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</si>
  <si>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</si>
  <si>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</si>
  <si>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</si>
  <si>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</si>
  <si>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</si>
  <si>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</si>
  <si>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</si>
  <si>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</si>
  <si>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</si>
  <si>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</si>
  <si>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</si>
  <si>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</si>
  <si>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</si>
  <si>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</si>
  <si>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</si>
  <si>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</si>
  <si>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</si>
  <si>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</si>
  <si>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</si>
  <si>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</si>
  <si>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</si>
  <si>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</si>
  <si>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</si>
  <si>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</si>
  <si>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</si>
  <si>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</si>
  <si>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</si>
  <si>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</si>
  <si>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</si>
  <si>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</si>
  <si>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</si>
  <si>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</si>
  <si>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</si>
  <si>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</si>
  <si>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</si>
  <si>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</si>
  <si>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</si>
  <si>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</si>
  <si>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</si>
  <si>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</si>
  <si>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</si>
  <si>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</si>
  <si>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</si>
  <si>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</si>
  <si>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</si>
  <si>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</si>
  <si>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</si>
  <si>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</si>
  <si>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</si>
  <si>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</si>
  <si>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</si>
  <si>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</si>
  <si>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</si>
  <si>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</si>
  <si>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</si>
  <si>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</si>
  <si>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</si>
  <si>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</si>
  <si>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</si>
  <si>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</si>
  <si>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</si>
  <si>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</si>
  <si>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</si>
  <si>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</si>
  <si>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</si>
  <si>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</si>
  <si>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</si>
  <si>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</si>
  <si>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</si>
  <si>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</si>
  <si>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</si>
  <si>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</si>
  <si>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</si>
  <si>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</si>
  <si>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</si>
  <si>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</si>
  <si>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</si>
  <si>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</si>
  <si>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</si>
  <si>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</si>
  <si>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</si>
  <si>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</si>
  <si>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</si>
  <si>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</si>
  <si>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</si>
  <si>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</si>
  <si>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</si>
  <si>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</si>
  <si>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</si>
  <si>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</si>
  <si>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</si>
  <si>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</si>
  <si>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</si>
  <si>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</si>
  <si>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</si>
  <si>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</si>
  <si>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</si>
  <si>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</si>
  <si>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</si>
  <si>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</si>
  <si>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</si>
  <si>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</si>
  <si>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</si>
  <si>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</si>
  <si>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</si>
  <si>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</si>
  <si>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</si>
  <si>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</si>
  <si>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</si>
  <si>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</si>
  <si>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</si>
  <si>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</si>
  <si>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</si>
  <si>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</si>
  <si>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</si>
  <si>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</si>
  <si>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</si>
  <si>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</si>
  <si>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</si>
  <si>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</si>
  <si>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</si>
  <si>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</si>
  <si>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</si>
  <si>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</si>
  <si>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</si>
  <si>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</si>
  <si>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</si>
  <si>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</si>
  <si>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</si>
  <si>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</si>
  <si>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</si>
  <si>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</si>
  <si>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</si>
  <si>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</si>
  <si>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</si>
  <si>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</si>
  <si>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</si>
  <si>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</si>
  <si>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</si>
  <si>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</si>
  <si>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</si>
  <si>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</si>
  <si>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</si>
  <si>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</si>
  <si>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</si>
  <si>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</si>
  <si>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</si>
  <si>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</si>
  <si>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</si>
  <si>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</si>
  <si>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</si>
  <si>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</si>
  <si>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</si>
  <si>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</si>
  <si>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</si>
  <si>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</si>
  <si>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</si>
  <si>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</si>
  <si>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</si>
  <si>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</si>
  <si>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</si>
  <si>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</si>
  <si>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</si>
  <si>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</si>
  <si>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</si>
  <si>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</si>
  <si>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</si>
  <si>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</si>
  <si>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</si>
  <si>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</si>
  <si>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</si>
  <si>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</si>
  <si>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</si>
  <si>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</si>
  <si>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</si>
  <si>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</si>
  <si>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</si>
  <si>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</si>
  <si>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</si>
  <si>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</si>
  <si>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</si>
  <si>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</si>
  <si>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</si>
  <si>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</si>
  <si>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</si>
  <si>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</si>
  <si>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</si>
  <si>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</si>
  <si>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</si>
  <si>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</si>
  <si>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</si>
  <si>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</si>
  <si>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</si>
  <si>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</si>
  <si>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</si>
  <si>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</si>
  <si>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</si>
  <si>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</si>
  <si>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</si>
  <si>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</si>
  <si>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</si>
  <si>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</si>
  <si>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</si>
  <si>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</si>
  <si>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</si>
  <si>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</si>
  <si>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</si>
  <si>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</si>
  <si>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</si>
  <si>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</si>
  <si>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</si>
  <si>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</si>
  <si>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</si>
  <si>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</si>
  <si>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</si>
  <si>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</si>
  <si>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</si>
  <si>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</si>
  <si>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</si>
  <si>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</si>
  <si>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</si>
  <si>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</si>
  <si>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</si>
  <si>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</si>
  <si>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</si>
  <si>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</si>
  <si>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</si>
  <si>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</si>
  <si>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</si>
  <si>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</si>
  <si>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</si>
  <si>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</si>
  <si>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</si>
  <si>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</si>
  <si>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</si>
  <si>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</si>
  <si>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</si>
  <si>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</si>
  <si>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</si>
  <si>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</si>
  <si>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</si>
  <si>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</si>
  <si>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</si>
  <si>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</si>
  <si>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</si>
  <si>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</si>
  <si>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</si>
  <si>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</si>
  <si>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</si>
  <si>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</si>
  <si>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</si>
  <si>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</si>
  <si>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</si>
  <si>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</si>
  <si>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</si>
  <si>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</si>
  <si>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</si>
  <si>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</si>
  <si>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</si>
  <si>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</si>
  <si>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</si>
  <si>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</si>
  <si>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</si>
  <si>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</si>
  <si>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</si>
  <si>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</si>
  <si>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</si>
  <si>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</si>
  <si>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</si>
  <si>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</si>
  <si>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</si>
  <si>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</si>
  <si>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</si>
  <si>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</si>
  <si>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</si>
  <si>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</si>
  <si>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</si>
  <si>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</si>
  <si>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</si>
  <si>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</si>
  <si>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</si>
  <si>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</si>
  <si>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</si>
  <si>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</si>
  <si>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</si>
  <si>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</si>
  <si>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</si>
  <si>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</si>
  <si>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</si>
  <si>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</si>
  <si>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</si>
  <si>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</si>
  <si>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</si>
  <si>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</si>
  <si>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</si>
  <si>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</si>
  <si>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</si>
  <si>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</si>
  <si>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</si>
  <si>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</si>
  <si>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</si>
  <si>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</si>
  <si>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</si>
  <si>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</si>
  <si>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</si>
  <si>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</si>
  <si>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</si>
  <si>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</si>
  <si>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</si>
  <si>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</si>
  <si>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</si>
  <si>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</si>
  <si>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</si>
  <si>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</si>
  <si>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</si>
  <si>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</si>
  <si>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</si>
  <si>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</si>
  <si>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</si>
  <si>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</si>
  <si>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</si>
  <si>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</si>
  <si>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</si>
  <si>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</si>
  <si>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</si>
  <si>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</si>
  <si>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</si>
  <si>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</si>
  <si>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</si>
  <si>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</si>
  <si>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</si>
  <si>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</si>
  <si>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</si>
  <si>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</si>
  <si>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</si>
  <si>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</si>
  <si>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</si>
  <si>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</si>
  <si>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</si>
  <si>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</si>
  <si>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</si>
  <si>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</si>
  <si>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</si>
  <si>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</si>
  <si>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</si>
  <si>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</si>
  <si>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</si>
  <si>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</si>
  <si>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</si>
  <si>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</si>
  <si>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</si>
  <si>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</si>
  <si>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</si>
  <si>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</si>
  <si>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</si>
  <si>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</si>
  <si>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</si>
  <si>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</si>
  <si>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</si>
  <si>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</si>
  <si>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</si>
  <si>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</si>
  <si>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</si>
  <si>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</si>
  <si>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</si>
  <si>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</si>
  <si>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</si>
  <si>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</si>
  <si>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</si>
  <si>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</si>
  <si>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</si>
  <si>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</si>
  <si>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</si>
  <si>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</si>
  <si>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</si>
  <si>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</si>
  <si>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</si>
  <si>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</si>
  <si>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</si>
  <si>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</si>
  <si>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</si>
  <si>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</si>
  <si>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</si>
  <si>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</si>
  <si>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</si>
  <si>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</si>
  <si>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</si>
  <si>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</si>
  <si>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</si>
  <si>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</si>
  <si>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</si>
  <si>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</si>
  <si>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</si>
  <si>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</si>
  <si>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</si>
  <si>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</si>
  <si>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</si>
  <si>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</si>
  <si>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</si>
  <si>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</si>
  <si>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</si>
  <si>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</si>
  <si>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</si>
  <si>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</si>
  <si>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</si>
  <si>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</si>
  <si>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</si>
  <si>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</si>
  <si>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</si>
  <si>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</si>
  <si>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</si>
  <si>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</si>
  <si>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</si>
  <si>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</si>
  <si>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</si>
  <si>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</si>
  <si>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</si>
  <si>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</si>
  <si>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</si>
  <si>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</si>
  <si>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</si>
  <si>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</si>
  <si>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</si>
  <si>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</si>
  <si>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</si>
  <si>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</si>
  <si>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</si>
  <si>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</si>
  <si>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</si>
  <si>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</si>
  <si>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</si>
  <si>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</si>
  <si>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</si>
  <si>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</si>
  <si>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</si>
  <si>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</si>
  <si>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</si>
  <si>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</si>
  <si>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</si>
  <si>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</si>
  <si>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</si>
  <si>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</si>
  <si>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</si>
  <si>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</si>
  <si>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</si>
  <si>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</si>
  <si>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</si>
  <si>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</si>
  <si>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</si>
  <si>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</si>
  <si>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</si>
  <si>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</si>
  <si>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</si>
  <si>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</si>
  <si>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</si>
  <si>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</si>
  <si>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</si>
  <si>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</si>
  <si>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</si>
  <si>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</si>
  <si>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</si>
  <si>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</si>
  <si>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</si>
  <si>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</si>
  <si>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</si>
  <si>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</si>
  <si>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</si>
  <si>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</si>
  <si>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</si>
  <si>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</si>
  <si>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</si>
  <si>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</si>
  <si>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</si>
  <si>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</si>
  <si>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</si>
  <si>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</si>
  <si>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</si>
  <si>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</si>
  <si>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</si>
  <si>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</si>
  <si>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</si>
  <si>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</si>
  <si>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</si>
  <si>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</si>
  <si>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</si>
  <si>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</si>
  <si>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</si>
  <si>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</si>
  <si>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</si>
  <si>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</si>
  <si>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</si>
  <si>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</si>
  <si>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</si>
  <si>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</si>
  <si>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</si>
  <si>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</si>
  <si>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</si>
  <si>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</si>
  <si>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</si>
  <si>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</si>
  <si>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</si>
  <si>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</si>
  <si>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</si>
  <si>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</si>
  <si>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</si>
  <si>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</si>
  <si>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</si>
  <si>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</si>
  <si>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</si>
  <si>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</si>
  <si>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</si>
  <si>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</si>
  <si>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</si>
  <si>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</si>
  <si>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</si>
  <si>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</si>
  <si>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</si>
  <si>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</si>
  <si>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</si>
  <si>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</si>
  <si>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</si>
  <si>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</si>
  <si>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</si>
  <si>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</si>
  <si>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</si>
  <si>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</si>
  <si>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</si>
  <si>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</si>
  <si>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</si>
  <si>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</si>
  <si>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</si>
  <si>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</si>
  <si>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</si>
  <si>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</si>
  <si>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</si>
  <si>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</si>
  <si>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</si>
  <si>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</si>
  <si>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</si>
  <si>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</si>
  <si>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</si>
  <si>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</si>
  <si>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</si>
  <si>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</si>
  <si>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</si>
  <si>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</si>
  <si>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</si>
  <si>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</si>
  <si>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</si>
  <si>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</si>
  <si>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</si>
  <si>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</si>
  <si>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</si>
  <si>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</si>
  <si>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</si>
  <si>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</si>
  <si>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</si>
  <si>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</si>
  <si>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</si>
  <si>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</si>
  <si>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</si>
  <si>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</si>
  <si>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</si>
  <si>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</si>
  <si>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</si>
  <si>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</si>
  <si>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</si>
  <si>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</si>
  <si>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</si>
  <si>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</si>
  <si>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</si>
  <si>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</si>
  <si>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</si>
  <si>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</si>
  <si>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</si>
  <si>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</si>
  <si>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</si>
  <si>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</si>
  <si>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</si>
  <si>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</si>
  <si>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</si>
  <si>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</si>
  <si>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</si>
  <si>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</si>
  <si>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</si>
  <si>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</si>
  <si>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</si>
  <si>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</si>
  <si>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</si>
  <si>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</si>
  <si>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</si>
  <si>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</si>
  <si>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</si>
  <si>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</si>
  <si>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</si>
  <si>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</si>
  <si>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</si>
  <si>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</si>
  <si>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</si>
  <si>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</si>
  <si>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</si>
  <si>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</si>
  <si>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</si>
  <si>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</si>
  <si>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</si>
  <si>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</si>
  <si>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</si>
  <si>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</si>
  <si>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</si>
  <si>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</si>
  <si>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</si>
  <si>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</si>
  <si>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</si>
  <si>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</si>
  <si>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</si>
  <si>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</si>
  <si>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</si>
  <si>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</si>
  <si>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</si>
  <si>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</si>
  <si>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</si>
  <si>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</si>
  <si>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</si>
  <si>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</si>
  <si>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</si>
  <si>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</si>
  <si>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</si>
  <si>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</si>
  <si>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</si>
  <si>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</si>
  <si>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</si>
  <si>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</si>
  <si>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</si>
  <si>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</si>
  <si>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</si>
  <si>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</si>
  <si>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</si>
  <si>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</si>
  <si>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</si>
  <si>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</si>
  <si>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</si>
  <si>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</si>
  <si>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</si>
  <si>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</si>
  <si>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</si>
  <si>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</si>
  <si>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</si>
  <si>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</si>
  <si>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</si>
  <si>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</si>
  <si>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</si>
  <si>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</si>
  <si>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</si>
  <si>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</si>
  <si>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</si>
  <si>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</si>
  <si>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</si>
  <si>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</si>
  <si>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</si>
  <si>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</si>
  <si>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</si>
  <si>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</si>
  <si>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</si>
  <si>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</si>
  <si>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</si>
  <si>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</si>
  <si>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</si>
  <si>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</si>
  <si>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</si>
  <si>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</si>
  <si>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</si>
  <si>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</si>
  <si>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</si>
  <si>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</si>
  <si>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</si>
  <si>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</si>
  <si>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</si>
  <si>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</si>
  <si>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</si>
  <si>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</si>
  <si>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</si>
  <si>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</si>
  <si>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</si>
  <si>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</si>
  <si>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</si>
  <si>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</si>
  <si>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</si>
  <si>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</si>
  <si>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</si>
  <si>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</si>
  <si>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</si>
  <si>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</si>
  <si>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</si>
  <si>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</si>
  <si>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</si>
  <si>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</si>
  <si>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</si>
  <si>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</si>
  <si>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</si>
  <si>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</si>
  <si>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</si>
  <si>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</si>
  <si>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</si>
  <si>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</si>
  <si>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</si>
  <si>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</si>
  <si>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</si>
  <si>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</si>
  <si>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</si>
  <si>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</si>
  <si>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</si>
  <si>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</si>
  <si>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</si>
  <si>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</si>
  <si>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</si>
  <si>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</si>
  <si>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</si>
  <si>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</si>
  <si>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</si>
  <si>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</si>
  <si>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</si>
  <si>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</si>
  <si>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</si>
  <si>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</si>
  <si>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</si>
  <si>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</si>
  <si>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</si>
  <si>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</si>
  <si>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</si>
  <si>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</si>
  <si>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</si>
  <si>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</si>
  <si>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</si>
  <si>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</si>
  <si>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</si>
  <si>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</si>
  <si>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</si>
  <si>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</si>
  <si>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</si>
  <si>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</si>
  <si>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</si>
  <si>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</si>
  <si>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</si>
  <si>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</si>
  <si>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</si>
  <si>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</si>
  <si>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</si>
  <si>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</si>
  <si>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</si>
  <si>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</si>
  <si>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</si>
  <si>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</si>
  <si>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</si>
  <si>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</si>
  <si>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</si>
  <si>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</si>
  <si>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</si>
  <si>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</si>
  <si>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</si>
  <si>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</si>
  <si>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</si>
  <si>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</si>
  <si>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</si>
  <si>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</si>
  <si>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</si>
  <si>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</si>
  <si>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</si>
  <si>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</si>
  <si>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</si>
  <si>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</si>
  <si>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</si>
  <si>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</si>
  <si>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</si>
  <si>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</si>
  <si>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</si>
  <si>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</si>
  <si>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</si>
  <si>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</si>
  <si>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</si>
  <si>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</si>
  <si>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</si>
  <si>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</si>
  <si>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</si>
  <si>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</si>
  <si>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</si>
  <si>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</si>
  <si>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</si>
  <si>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</si>
  <si>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</si>
  <si>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</si>
  <si>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</si>
  <si>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</si>
  <si>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</si>
  <si>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</si>
  <si>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</si>
  <si>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</si>
  <si>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</si>
  <si>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</si>
  <si>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</si>
  <si>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</si>
  <si>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</si>
  <si>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</si>
  <si>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</si>
  <si>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</si>
  <si>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</si>
  <si>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</si>
  <si>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</si>
  <si>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</si>
  <si>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</si>
  <si>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</si>
  <si>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</si>
  <si>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</si>
  <si>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</si>
  <si>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</si>
  <si>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</si>
  <si>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</si>
  <si>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</si>
  <si>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</si>
  <si>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</si>
  <si>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</si>
  <si>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</si>
  <si>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</si>
  <si>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</si>
  <si>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</si>
  <si>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</si>
  <si>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</si>
  <si>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</si>
  <si>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</si>
  <si>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</si>
  <si>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</si>
  <si>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</si>
  <si>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</si>
  <si>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</si>
  <si>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</si>
  <si>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</si>
  <si>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</si>
  <si>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</si>
  <si>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</si>
  <si>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</si>
  <si>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</si>
  <si>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</si>
  <si>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</si>
  <si>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</si>
  <si>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</si>
  <si>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</si>
  <si>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</si>
  <si>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</si>
  <si>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</si>
  <si>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</si>
  <si>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</si>
  <si>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</si>
  <si>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</si>
  <si>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</si>
  <si>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</si>
  <si>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</si>
  <si>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</si>
  <si>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</si>
  <si>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</si>
  <si>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</si>
  <si>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</si>
  <si>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</si>
  <si>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</si>
  <si>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</si>
  <si>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</si>
  <si>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</si>
  <si>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</si>
  <si>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</si>
  <si>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</si>
  <si>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</si>
  <si>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</si>
  <si>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</si>
  <si>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</si>
  <si>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</si>
  <si>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</si>
  <si>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</si>
  <si>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</si>
  <si>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</si>
  <si>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</si>
  <si>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</si>
  <si>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</si>
  <si>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</si>
  <si>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</si>
  <si>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</si>
  <si>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</si>
  <si>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</si>
  <si>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</si>
  <si>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</si>
  <si>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</si>
  <si>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</si>
  <si>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</si>
  <si>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</si>
  <si>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</si>
  <si>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</si>
  <si>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</si>
  <si>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</si>
  <si>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</si>
  <si>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</si>
  <si>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</si>
  <si>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</si>
  <si>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</si>
  <si>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</si>
  <si>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</si>
  <si>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</si>
  <si>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</si>
  <si>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</si>
  <si>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</si>
  <si>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</si>
  <si>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</si>
  <si>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</si>
  <si>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</si>
  <si>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</si>
  <si>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</si>
  <si>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</si>
  <si>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</si>
  <si>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</si>
  <si>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</si>
  <si>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</si>
  <si>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</si>
  <si>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</si>
  <si>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</si>
  <si>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</si>
  <si>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</si>
  <si>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</si>
  <si>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</si>
  <si>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</si>
  <si>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</si>
  <si>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</si>
  <si>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</si>
  <si>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</si>
  <si>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</si>
  <si>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</si>
  <si>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</si>
  <si>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</si>
  <si>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</si>
  <si>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</si>
  <si>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</si>
  <si>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</si>
  <si>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</si>
  <si>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</si>
  <si>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</si>
  <si>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</si>
  <si>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</si>
  <si>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</si>
  <si>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</si>
  <si>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</si>
  <si>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</si>
  <si>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</si>
  <si>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</si>
  <si>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</si>
  <si>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</si>
  <si>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</si>
  <si>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</si>
  <si>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</si>
  <si>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</si>
  <si>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</si>
  <si>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</si>
  <si>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</si>
  <si>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</si>
  <si>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</si>
  <si>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</si>
  <si>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</si>
  <si>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</si>
  <si>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</si>
  <si>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</si>
  <si>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</si>
  <si>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</si>
  <si>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</si>
  <si>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</si>
  <si>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</si>
  <si>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</si>
  <si>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</si>
  <si>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</si>
  <si>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</si>
  <si>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</si>
  <si>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</si>
  <si>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</si>
  <si>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</si>
  <si>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</si>
  <si>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</si>
  <si>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</si>
  <si>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</si>
  <si>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</si>
  <si>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</si>
  <si>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</si>
  <si>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</si>
  <si>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</si>
  <si>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</si>
  <si>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</si>
  <si>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</si>
  <si>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</si>
  <si>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</si>
  <si>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</si>
  <si>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</si>
  <si>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</si>
  <si>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</si>
  <si>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</si>
  <si>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</si>
  <si>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</si>
  <si>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</si>
  <si>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</si>
  <si>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</si>
  <si>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</si>
  <si>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</si>
  <si>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</si>
  <si>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</si>
  <si>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</si>
  <si>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</si>
  <si>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</si>
  <si>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</si>
  <si>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</si>
  <si>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</si>
  <si>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</si>
  <si>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</si>
  <si>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</si>
  <si>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</si>
  <si>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</si>
  <si>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</si>
  <si>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</si>
  <si>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</si>
  <si>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</si>
  <si>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</si>
  <si>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</si>
  <si>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</si>
  <si>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</si>
  <si>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</si>
  <si>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</si>
  <si>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</si>
  <si>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</si>
  <si>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</si>
  <si>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</si>
  <si>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</si>
  <si>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</si>
  <si>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</si>
  <si>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</si>
  <si>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</si>
  <si>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</si>
  <si>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</si>
  <si>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</si>
  <si>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</si>
  <si>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</si>
  <si>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</si>
  <si>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</si>
  <si>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</si>
  <si>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</si>
  <si>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</si>
  <si>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</si>
  <si>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</si>
  <si>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</si>
  <si>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</si>
  <si>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</si>
  <si>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</si>
  <si>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</si>
  <si>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</si>
  <si>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</si>
  <si>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</si>
  <si>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</si>
  <si>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</si>
  <si>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</si>
  <si>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</si>
  <si>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</si>
  <si>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</si>
  <si>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</si>
  <si>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</si>
  <si>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</si>
  <si>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</si>
  <si>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</si>
  <si>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</si>
  <si>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</si>
  <si>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</si>
  <si>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</si>
  <si>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</si>
  <si>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</si>
  <si>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</si>
  <si>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</si>
  <si>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</si>
  <si>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</si>
  <si>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</si>
  <si>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</si>
  <si>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</si>
  <si>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</si>
  <si>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</si>
  <si>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</si>
  <si>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</si>
  <si>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</si>
  <si>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</si>
  <si>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</si>
  <si>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</si>
  <si>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</si>
  <si>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</si>
  <si>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</si>
  <si>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</si>
  <si>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</si>
  <si>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</si>
  <si>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</si>
  <si>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</si>
  <si>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</si>
  <si>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</si>
  <si>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</si>
  <si>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</si>
  <si>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</si>
  <si>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</si>
  <si>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</si>
  <si>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</si>
  <si>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</si>
  <si>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</si>
  <si>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</si>
  <si>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</si>
  <si>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</si>
  <si>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</si>
  <si>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</si>
  <si>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</si>
  <si>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</si>
  <si>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</si>
  <si>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</si>
  <si>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</si>
  <si>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</si>
  <si>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</si>
  <si>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</si>
  <si>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</si>
  <si>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</si>
  <si>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</si>
  <si>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</si>
  <si>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</si>
  <si>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</si>
  <si>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</si>
  <si>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</si>
  <si>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</si>
  <si>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</si>
  <si>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</si>
  <si>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</si>
  <si>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</si>
  <si>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</si>
  <si>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</si>
  <si>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</si>
  <si>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</si>
  <si>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</si>
  <si>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</si>
  <si>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</si>
  <si>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</si>
  <si>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</si>
  <si>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</si>
  <si>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</si>
  <si>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</si>
  <si>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</si>
  <si>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</si>
  <si>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</si>
  <si>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</si>
  <si>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</si>
  <si>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</si>
  <si>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</si>
  <si>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</si>
  <si>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</si>
  <si>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</si>
  <si>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</si>
  <si>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</si>
  <si>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</si>
  <si>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</si>
  <si>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</si>
  <si>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</si>
  <si>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</si>
  <si>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</si>
  <si>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</si>
  <si>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</si>
  <si>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</si>
  <si>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</si>
  <si>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</si>
  <si>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</si>
  <si>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</si>
  <si>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</si>
  <si>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</si>
  <si>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</si>
  <si>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</si>
  <si>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</si>
  <si>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</si>
  <si>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</si>
  <si>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</si>
  <si>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</si>
  <si>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</si>
  <si>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</si>
  <si>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</si>
  <si>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</si>
  <si>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</si>
  <si>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</si>
  <si>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</si>
  <si>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</si>
  <si>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</si>
  <si>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</si>
  <si>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</si>
  <si>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</si>
  <si>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</si>
  <si>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</si>
  <si>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</si>
  <si>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</si>
  <si>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</si>
  <si>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</si>
  <si>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</si>
  <si>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</si>
  <si>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</si>
  <si>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</si>
  <si>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</si>
  <si>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</si>
  <si>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</si>
  <si>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</si>
  <si>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</si>
  <si>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</si>
  <si>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</si>
  <si>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</si>
  <si>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</si>
  <si>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</si>
  <si>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</si>
  <si>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</si>
  <si>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</si>
  <si>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</si>
  <si>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</si>
  <si>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</si>
  <si>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</si>
  <si>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</si>
  <si>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</si>
  <si>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</si>
  <si>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</si>
  <si>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</si>
  <si>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</si>
  <si>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</si>
  <si>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</si>
  <si>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</si>
  <si>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</si>
  <si>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</si>
  <si>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</si>
  <si>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</si>
  <si>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</si>
  <si>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</si>
  <si>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</si>
  <si>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</si>
  <si>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</si>
  <si>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</si>
  <si>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</si>
  <si>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</si>
  <si>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</si>
  <si>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</si>
  <si>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</si>
  <si>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</si>
  <si>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</si>
  <si>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</si>
  <si>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</si>
  <si>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</si>
  <si>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</si>
  <si>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</si>
  <si>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</si>
  <si>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</si>
  <si>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</si>
  <si>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</si>
  <si>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</si>
  <si>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</si>
  <si>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</si>
  <si>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</si>
  <si>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</si>
  <si>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</si>
  <si>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</si>
  <si>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</si>
  <si>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</si>
  <si>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</si>
  <si>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</si>
  <si>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</si>
  <si>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</si>
  <si>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</si>
  <si>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</si>
  <si>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</si>
  <si>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</si>
  <si>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</si>
  <si>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</si>
  <si>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</si>
  <si>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</si>
  <si>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</si>
  <si>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</si>
  <si>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</si>
  <si>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</si>
  <si>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</si>
  <si>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</si>
  <si>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</si>
  <si>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</si>
  <si>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</si>
  <si>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</si>
  <si>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</si>
  <si>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</si>
  <si>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</si>
  <si>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</si>
  <si>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</si>
  <si>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</si>
  <si>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</si>
  <si>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</si>
  <si>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</si>
  <si>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</si>
  <si>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</si>
  <si>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</si>
  <si>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</si>
  <si>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</si>
  <si>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</si>
  <si>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</si>
  <si>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</si>
  <si>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</si>
  <si>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</si>
  <si>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</si>
  <si>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</si>
  <si>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</si>
  <si>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</si>
  <si>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</si>
  <si>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</si>
  <si>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</si>
  <si>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</si>
  <si>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</si>
  <si>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</si>
  <si>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</si>
  <si>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</si>
  <si>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</si>
  <si>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</si>
  <si>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</si>
  <si>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</si>
  <si>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</si>
  <si>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</si>
  <si>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</si>
  <si>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</si>
  <si>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</si>
  <si>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</si>
  <si>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</si>
  <si>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</si>
  <si>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</si>
  <si>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</si>
  <si>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</si>
  <si>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</si>
  <si>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</si>
  <si>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</si>
  <si>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</si>
  <si>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</si>
  <si>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</si>
  <si>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</si>
  <si>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</si>
  <si>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</si>
  <si>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</si>
  <si>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</si>
  <si>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</si>
  <si>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</si>
  <si>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</si>
  <si>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</si>
  <si>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</si>
  <si>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</si>
  <si>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</si>
  <si>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</si>
  <si>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</si>
  <si>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</si>
  <si>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</si>
  <si>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</si>
  <si>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</si>
  <si>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</si>
  <si>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</si>
  <si>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</si>
  <si>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</si>
  <si>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</si>
  <si>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</si>
  <si>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</si>
  <si>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</si>
  <si>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</si>
  <si>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</si>
  <si>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</si>
  <si>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</si>
  <si>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</si>
  <si>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</si>
  <si>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</si>
  <si>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</si>
  <si>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</si>
  <si>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</si>
  <si>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</si>
  <si>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</si>
  <si>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</si>
  <si>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</si>
  <si>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</si>
  <si>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</si>
  <si>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</si>
  <si>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</si>
  <si>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</si>
  <si>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</si>
  <si>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</si>
  <si>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</si>
  <si>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</si>
  <si>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</si>
  <si>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</si>
  <si>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</si>
  <si>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</si>
  <si>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</si>
  <si>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</si>
  <si>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</si>
  <si>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</si>
  <si>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</si>
  <si>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</si>
  <si>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</si>
  <si>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</si>
  <si>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</si>
  <si>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</si>
  <si>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</si>
  <si>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</si>
  <si>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</si>
  <si>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</si>
  <si>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</si>
  <si>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</si>
  <si>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</si>
  <si>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</si>
  <si>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</si>
  <si>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</si>
  <si>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</si>
  <si>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</si>
  <si>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</si>
  <si>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</si>
  <si>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</si>
  <si>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</si>
  <si>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</si>
  <si>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</si>
  <si>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</si>
  <si>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</si>
  <si>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</si>
  <si>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</si>
  <si>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</si>
  <si>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</si>
  <si>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</si>
  <si>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</si>
  <si>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</si>
  <si>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</si>
  <si>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</si>
  <si>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</si>
  <si>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</si>
  <si>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</si>
  <si>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</si>
  <si>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</si>
  <si>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</si>
  <si>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</si>
  <si>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</si>
  <si>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</si>
  <si>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</si>
  <si>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</si>
  <si>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</si>
  <si>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</si>
  <si>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</si>
  <si>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</si>
  <si>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</si>
  <si>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</si>
  <si>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</si>
  <si>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</si>
  <si>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</si>
  <si>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</si>
  <si>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</si>
  <si>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</si>
  <si>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</si>
  <si>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</si>
  <si>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</si>
  <si>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</si>
  <si>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</si>
  <si>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</si>
  <si>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</si>
  <si>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</si>
  <si>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</si>
  <si>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</si>
  <si>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</si>
  <si>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</si>
  <si>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</si>
  <si>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</si>
  <si>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</si>
  <si>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</si>
  <si>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</si>
  <si>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</si>
  <si>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</si>
  <si>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</si>
  <si>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</si>
  <si>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</si>
  <si>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</si>
  <si>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</si>
  <si>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</si>
  <si>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</si>
  <si>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</si>
  <si>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</si>
  <si>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</si>
  <si>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</si>
  <si>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</si>
  <si>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</si>
  <si>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</si>
  <si>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</si>
  <si>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</si>
  <si>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</si>
  <si>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</si>
  <si>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</si>
  <si>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</si>
  <si>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</si>
  <si>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</si>
  <si>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</si>
  <si>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</si>
  <si>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</si>
  <si>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</si>
  <si>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</si>
  <si>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</si>
  <si>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</si>
  <si>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</si>
  <si>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</si>
  <si>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</si>
  <si>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</si>
  <si>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</si>
  <si>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</si>
  <si>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</si>
  <si>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</si>
  <si>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</si>
  <si>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</si>
  <si>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</si>
  <si>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</si>
  <si>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</si>
  <si>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</si>
  <si>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</si>
  <si>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</si>
  <si>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</si>
  <si>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</si>
  <si>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</si>
  <si>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</si>
  <si>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</si>
  <si>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</si>
  <si>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</si>
  <si>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</si>
  <si>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</si>
  <si>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</si>
  <si>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</si>
  <si>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</si>
  <si>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</si>
  <si>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</si>
  <si>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</si>
  <si>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</si>
  <si>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</si>
  <si>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</si>
  <si>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</si>
  <si>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</si>
  <si>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</si>
  <si>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</si>
  <si>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</si>
  <si>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</si>
  <si>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</si>
  <si>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</si>
  <si>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</si>
  <si>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</si>
  <si>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</si>
  <si>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</si>
  <si>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</si>
  <si>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</si>
  <si>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</si>
  <si>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</si>
  <si>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</si>
  <si>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</si>
  <si>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</si>
  <si>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</si>
  <si>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</si>
  <si>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</si>
  <si>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</si>
  <si>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</si>
  <si>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</si>
  <si>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</si>
  <si>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</si>
  <si>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</si>
  <si>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</si>
  <si>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</si>
  <si>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</si>
  <si>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</si>
  <si>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</si>
  <si>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</si>
  <si>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</si>
  <si>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</si>
  <si>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</si>
  <si>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</si>
  <si>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</si>
  <si>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</si>
  <si>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</si>
  <si>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</si>
  <si>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</si>
  <si>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</si>
  <si>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</si>
  <si>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</si>
  <si>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</si>
  <si>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</si>
  <si>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</si>
  <si>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</si>
  <si>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</si>
  <si>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</si>
  <si>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</si>
  <si>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</si>
  <si>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</si>
  <si>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</si>
  <si>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</si>
  <si>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</si>
  <si>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</si>
  <si>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</si>
  <si>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</si>
  <si>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</si>
  <si>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</si>
  <si>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</si>
  <si>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</si>
  <si>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</si>
  <si>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</si>
  <si>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</si>
  <si>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</si>
  <si>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</si>
  <si>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</si>
  <si>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</si>
  <si>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</si>
  <si>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</si>
  <si>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</si>
  <si>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</si>
  <si>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</si>
  <si>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</si>
  <si>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</si>
  <si>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</si>
  <si>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</si>
  <si>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</si>
  <si>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</si>
  <si>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</si>
  <si>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</si>
  <si>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</si>
  <si>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</si>
  <si>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</si>
  <si>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</si>
  <si>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</si>
  <si>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</si>
  <si>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</si>
  <si>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</si>
  <si>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</si>
  <si>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</si>
  <si>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</si>
  <si>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</si>
  <si>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</si>
  <si>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</si>
  <si>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</si>
  <si>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</si>
  <si>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</si>
  <si>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</si>
  <si>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</si>
  <si>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</si>
  <si>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</si>
  <si>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</si>
  <si>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</si>
  <si>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</si>
  <si>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</si>
  <si>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</si>
  <si>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</si>
  <si>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</si>
  <si>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</si>
  <si>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</si>
  <si>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</si>
  <si>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</si>
  <si>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</si>
  <si>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</si>
  <si>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</si>
  <si>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</si>
  <si>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</si>
  <si>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</si>
  <si>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</si>
  <si>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</si>
  <si>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</si>
  <si>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</si>
  <si>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</si>
  <si>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</si>
  <si>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</si>
  <si>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</si>
  <si>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</si>
  <si>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</si>
  <si>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</si>
  <si>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</si>
  <si>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</si>
  <si>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</si>
  <si>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</si>
  <si>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</si>
  <si>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</si>
  <si>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</si>
  <si>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</si>
  <si>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</si>
  <si>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</si>
  <si>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</si>
  <si>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</si>
  <si>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</si>
  <si>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</si>
  <si>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</si>
  <si>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</si>
  <si>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</si>
  <si>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</si>
  <si>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</si>
  <si>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</si>
  <si>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</si>
  <si>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</si>
  <si>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</si>
  <si>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</si>
  <si>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</si>
  <si>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</si>
  <si>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</si>
  <si>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</si>
  <si>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</si>
  <si>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</si>
  <si>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</si>
  <si>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</si>
  <si>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</si>
  <si>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</si>
  <si>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</si>
  <si>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</si>
  <si>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</si>
  <si>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</si>
  <si>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</si>
  <si>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</si>
  <si>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</si>
  <si>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</si>
  <si>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</si>
  <si>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</si>
  <si>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</si>
  <si>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</si>
  <si>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</si>
  <si>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</si>
  <si>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</si>
  <si>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</si>
  <si>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</si>
  <si>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</si>
  <si>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</si>
  <si>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</si>
  <si>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</si>
  <si>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</si>
  <si>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</si>
  <si>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</si>
  <si>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</si>
  <si>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</si>
  <si>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</si>
  <si>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</si>
  <si>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</si>
  <si>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</si>
  <si>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</si>
  <si>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</si>
  <si>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</si>
  <si>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</si>
  <si>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</si>
  <si>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</si>
  <si>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</si>
  <si>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</si>
  <si>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</si>
  <si>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</si>
  <si>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</si>
  <si>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</si>
  <si>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</si>
  <si>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</si>
  <si>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</si>
  <si>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</si>
  <si>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</si>
  <si>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</si>
  <si>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</si>
  <si>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</si>
  <si>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</si>
  <si>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</si>
  <si>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</si>
  <si>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</si>
  <si>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</si>
  <si>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</si>
  <si>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</si>
  <si>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</si>
  <si>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</si>
  <si>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</si>
  <si>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</si>
  <si>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</si>
  <si>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</si>
  <si>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</si>
  <si>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</si>
  <si>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</si>
  <si>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</si>
  <si>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</si>
  <si>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</si>
  <si>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</si>
  <si>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</si>
  <si>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</si>
  <si>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</si>
  <si>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</si>
  <si>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</si>
  <si>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</si>
  <si>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</si>
  <si>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</si>
  <si>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</si>
  <si>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</si>
  <si>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</si>
  <si>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</si>
  <si>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</si>
  <si>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</si>
  <si>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</si>
  <si>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</si>
  <si>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</si>
  <si>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</si>
  <si>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</si>
  <si>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</si>
  <si>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</si>
  <si>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</si>
  <si>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</si>
  <si>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</si>
  <si>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</si>
  <si>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</si>
  <si>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</si>
  <si>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</si>
  <si>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</si>
  <si>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</si>
  <si>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</si>
  <si>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</si>
  <si>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</si>
  <si>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</si>
  <si>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</si>
  <si>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</si>
  <si>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</si>
  <si>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</si>
  <si>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</si>
  <si>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</si>
  <si>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</si>
  <si>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</si>
  <si>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</si>
  <si>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</si>
  <si>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</si>
  <si>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</si>
  <si>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</si>
  <si>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</si>
  <si>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</si>
  <si>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</si>
  <si>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</si>
  <si>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</si>
  <si>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</si>
  <si>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</si>
  <si>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</si>
  <si>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</si>
  <si>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</si>
  <si>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</si>
  <si>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</si>
  <si>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</si>
  <si>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</si>
  <si>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</si>
  <si>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</si>
  <si>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</si>
  <si>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</si>
  <si>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</si>
  <si>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</si>
  <si>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</si>
  <si>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</si>
  <si>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</si>
  <si>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</si>
  <si>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</si>
  <si>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</si>
  <si>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</si>
  <si>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</si>
  <si>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</si>
  <si>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</si>
  <si>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</si>
  <si>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</si>
  <si>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</si>
  <si>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</si>
  <si>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</si>
  <si>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</si>
  <si>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</si>
  <si>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</si>
  <si>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</si>
  <si>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</si>
  <si>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</si>
  <si>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</si>
  <si>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</si>
  <si>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</si>
  <si>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</si>
  <si>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</si>
  <si>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</si>
  <si>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</si>
  <si>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</si>
  <si>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</si>
  <si>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</si>
  <si>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</si>
  <si>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</si>
  <si>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</si>
  <si>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</si>
  <si>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</si>
  <si>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</si>
  <si>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</si>
  <si>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</si>
  <si>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</si>
  <si>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</si>
  <si>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</si>
  <si>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</si>
  <si>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</si>
  <si>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</si>
  <si>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</si>
  <si>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</si>
  <si>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</si>
  <si>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</si>
  <si>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</si>
  <si>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</si>
  <si>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</si>
  <si>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</si>
  <si>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</si>
  <si>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</si>
  <si>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</si>
  <si>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</si>
  <si>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</si>
  <si>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</si>
  <si>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</si>
  <si>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</si>
  <si>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</si>
  <si>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</si>
  <si>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</si>
  <si>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</si>
  <si>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</si>
  <si>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</si>
  <si>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</si>
  <si>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</si>
  <si>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</si>
  <si>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</si>
  <si>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</si>
  <si>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</si>
  <si>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</si>
  <si>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</si>
  <si>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</si>
  <si>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</si>
  <si>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</si>
  <si>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</si>
  <si>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</si>
  <si>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</si>
  <si>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</si>
  <si>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</si>
  <si>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</si>
  <si>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</si>
  <si>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</si>
  <si>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</si>
  <si>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</si>
  <si>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</si>
  <si>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</si>
  <si>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</si>
  <si>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</si>
  <si>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</si>
  <si>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</si>
  <si>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</si>
  <si>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</si>
  <si>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</si>
  <si>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</si>
  <si>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</si>
  <si>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</si>
  <si>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</si>
  <si>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</si>
  <si>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</si>
  <si>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</si>
  <si>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</si>
  <si>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</si>
  <si>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</si>
  <si>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</si>
  <si>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</si>
  <si>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</si>
  <si>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</si>
  <si>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</si>
  <si>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</si>
  <si>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</si>
  <si>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</si>
  <si>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</si>
  <si>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</si>
  <si>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</si>
  <si>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</si>
  <si>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</si>
  <si>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</si>
  <si>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</si>
  <si>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</si>
  <si>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</si>
  <si>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</si>
  <si>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</si>
  <si>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</si>
  <si>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</si>
  <si>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</si>
  <si>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</si>
  <si>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</si>
  <si>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</si>
  <si>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</si>
  <si>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</si>
  <si>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</si>
  <si>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</si>
  <si>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</si>
  <si>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</si>
  <si>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</si>
  <si>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</si>
  <si>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</si>
  <si>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</si>
  <si>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</si>
  <si>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</si>
  <si>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</si>
  <si>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</si>
  <si>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</si>
  <si>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</si>
  <si>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</si>
  <si>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</si>
  <si>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</si>
  <si>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</si>
  <si>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</si>
  <si>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</si>
  <si>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</si>
  <si>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</si>
  <si>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</si>
  <si>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</si>
  <si>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</si>
  <si>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</si>
  <si>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</si>
  <si>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</si>
  <si>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</si>
  <si>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</si>
  <si>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</si>
  <si>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</si>
  <si>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</si>
  <si>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</si>
  <si>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</si>
  <si>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</si>
  <si>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</si>
  <si>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</si>
  <si>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</si>
  <si>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</si>
  <si>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</si>
  <si>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</si>
  <si>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</si>
  <si>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</si>
  <si>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</si>
  <si>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</si>
  <si>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</si>
  <si>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</si>
  <si>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</si>
  <si>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</si>
  <si>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</si>
  <si>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</si>
  <si>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</si>
  <si>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</si>
  <si>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</si>
  <si>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</si>
  <si>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</si>
  <si>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</si>
  <si>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</si>
  <si>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</si>
  <si>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</si>
  <si>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</si>
  <si>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</si>
  <si>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</si>
  <si>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</si>
  <si>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</si>
  <si>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</si>
  <si>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</si>
  <si>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</si>
  <si>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</si>
  <si>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</si>
  <si>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</si>
  <si>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</si>
  <si>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</si>
  <si>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</si>
  <si>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</si>
  <si>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</si>
  <si>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</si>
  <si>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</si>
  <si>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</si>
  <si>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</si>
  <si>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</si>
  <si>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</si>
  <si>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</si>
  <si>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</si>
  <si>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</si>
  <si>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</si>
  <si>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</si>
  <si>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</si>
  <si>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</si>
  <si>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</si>
  <si>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</si>
  <si>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</si>
  <si>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</si>
  <si>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</si>
  <si>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</si>
  <si>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</si>
  <si>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</si>
  <si>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</si>
  <si>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</si>
  <si>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</si>
  <si>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</si>
  <si>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</si>
  <si>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</si>
  <si>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</si>
  <si>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</si>
  <si>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</si>
  <si>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</si>
  <si>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</si>
  <si>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</si>
  <si>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</si>
  <si>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</si>
  <si>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</si>
  <si>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</si>
  <si>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</si>
  <si>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</si>
  <si>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</si>
  <si>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</si>
  <si>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</si>
  <si>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</si>
  <si>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</si>
  <si>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</si>
  <si>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</si>
  <si>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</si>
  <si>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</si>
  <si>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</si>
  <si>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</si>
  <si>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</si>
  <si>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</si>
  <si>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</si>
  <si>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</si>
  <si>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</si>
  <si>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</si>
  <si>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</si>
  <si>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</si>
  <si>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</si>
  <si>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</si>
  <si>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</si>
  <si>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</si>
  <si>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</si>
  <si>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</si>
  <si>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</si>
  <si>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</si>
  <si>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</si>
  <si>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</si>
  <si>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</si>
  <si>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</si>
  <si>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</si>
  <si>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</si>
  <si>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</si>
  <si>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</si>
  <si>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</si>
  <si>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</si>
  <si>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</si>
  <si>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</si>
  <si>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</si>
  <si>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</si>
  <si>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</si>
  <si>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</si>
  <si>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</si>
  <si>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</si>
  <si>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</si>
  <si>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</si>
  <si>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</si>
  <si>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</si>
  <si>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</si>
  <si>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</si>
  <si>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</si>
  <si>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</si>
  <si>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</si>
  <si>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</si>
  <si>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</si>
  <si>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</si>
  <si>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</si>
  <si>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</si>
  <si>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</si>
  <si>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</si>
  <si>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</si>
  <si>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</si>
  <si>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</si>
  <si>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</si>
  <si>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</si>
  <si>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</si>
  <si>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</si>
  <si>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</si>
  <si>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</si>
  <si>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</si>
  <si>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</si>
  <si>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</si>
  <si>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</si>
  <si>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</si>
  <si>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</si>
  <si>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</si>
  <si>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</si>
  <si>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</si>
  <si>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</si>
  <si>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</si>
  <si>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</si>
  <si>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</si>
  <si>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</si>
  <si>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</si>
  <si>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</si>
  <si>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</si>
  <si>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</si>
  <si>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</si>
  <si>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</si>
  <si>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</si>
  <si>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</si>
  <si>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</si>
  <si>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</si>
  <si>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</si>
  <si>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</si>
  <si>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</si>
  <si>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</si>
  <si>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</si>
  <si>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</si>
  <si>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</si>
  <si>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</si>
  <si>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</si>
  <si>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</si>
  <si>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</si>
  <si>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</si>
  <si>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</si>
  <si>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</si>
  <si>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</si>
  <si>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</si>
  <si>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</si>
  <si>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</si>
  <si>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</si>
  <si>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</si>
  <si>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</si>
  <si>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</si>
  <si>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</si>
  <si>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</si>
  <si>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</si>
  <si>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</si>
  <si>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</si>
  <si>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</si>
  <si>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</si>
  <si>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</si>
  <si>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</si>
  <si>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</si>
  <si>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</si>
  <si>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</si>
  <si>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</si>
  <si>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</si>
  <si>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</si>
  <si>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</si>
  <si>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</si>
  <si>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</si>
  <si>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</si>
  <si>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</si>
  <si>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</si>
  <si>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</si>
  <si>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</si>
  <si>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</si>
  <si>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</si>
  <si>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</si>
  <si>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</si>
  <si>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</si>
  <si>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</si>
  <si>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</si>
  <si>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</si>
  <si>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</si>
  <si>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</si>
  <si>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</si>
  <si>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</si>
  <si>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</si>
  <si>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</si>
  <si>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</si>
  <si>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</si>
  <si>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</si>
  <si>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</si>
  <si>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</si>
  <si>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</si>
  <si>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</si>
  <si>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</si>
  <si>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</si>
  <si>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</si>
  <si>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</si>
  <si>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</si>
  <si>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</si>
  <si>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</si>
  <si>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</si>
  <si>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</si>
  <si>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</si>
  <si>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</si>
  <si>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</si>
  <si>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</si>
  <si>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</si>
  <si>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</si>
  <si>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</si>
  <si>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</si>
  <si>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</si>
  <si>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</si>
  <si>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</si>
  <si>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</si>
  <si>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</si>
  <si>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</si>
  <si>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</si>
  <si>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</si>
  <si>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</si>
  <si>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</si>
  <si>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</si>
  <si>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</si>
  <si>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</si>
  <si>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</si>
  <si>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</si>
  <si>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</si>
  <si>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</si>
  <si>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</si>
  <si>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</si>
  <si>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</si>
  <si>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</si>
  <si>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</si>
  <si>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</si>
  <si>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</si>
  <si>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</si>
  <si>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</si>
  <si>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</si>
  <si>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</si>
  <si>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</si>
  <si>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</si>
  <si>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</si>
  <si>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</si>
  <si>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</si>
  <si>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</si>
  <si>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</si>
  <si>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</si>
  <si>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</si>
  <si>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</si>
  <si>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</si>
  <si>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</si>
  <si>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</si>
  <si>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</si>
  <si>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</si>
  <si>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</si>
  <si>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</si>
  <si>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</si>
  <si>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</si>
  <si>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</si>
  <si>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</si>
  <si>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</si>
  <si>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</si>
  <si>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</si>
  <si>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</si>
  <si>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</si>
  <si>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</si>
  <si>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</si>
  <si>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</si>
  <si>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</si>
  <si>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</si>
  <si>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</si>
  <si>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</si>
  <si>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</si>
  <si>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</si>
  <si>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</si>
  <si>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</si>
  <si>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</si>
  <si>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</si>
  <si>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</si>
  <si>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</si>
  <si>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</si>
  <si>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</si>
  <si>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</si>
  <si>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</si>
  <si>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</si>
  <si>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</si>
  <si>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</si>
  <si>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</si>
  <si>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</si>
  <si>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</si>
  <si>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</si>
  <si>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</si>
  <si>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</si>
  <si>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</si>
  <si>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</si>
  <si>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</si>
  <si>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</si>
  <si>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</si>
  <si>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</si>
  <si>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</si>
  <si>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</si>
  <si>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</si>
  <si>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</si>
  <si>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</si>
  <si>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</si>
  <si>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</si>
  <si>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</si>
  <si>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</si>
  <si>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</si>
  <si>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</si>
  <si>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</si>
  <si>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</si>
  <si>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</si>
  <si>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</si>
  <si>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</si>
  <si>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</si>
  <si>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</si>
  <si>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</si>
  <si>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</si>
  <si>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</si>
  <si>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</si>
  <si>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</si>
  <si>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</si>
  <si>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</si>
  <si>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</si>
  <si>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</si>
  <si>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</si>
  <si>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</si>
  <si>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</si>
  <si>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</si>
  <si>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</si>
  <si>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</si>
  <si>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</si>
  <si>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</si>
  <si>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</si>
  <si>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</si>
  <si>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</si>
  <si>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</si>
  <si>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</si>
  <si>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</si>
  <si>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</si>
  <si>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</si>
  <si>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</si>
  <si>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</si>
  <si>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</si>
  <si>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</si>
  <si>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</si>
  <si>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</si>
  <si>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</si>
  <si>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</si>
  <si>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</si>
  <si>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</si>
  <si>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</si>
  <si>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</si>
  <si>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</si>
  <si>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</si>
  <si>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</si>
  <si>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</si>
  <si>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</si>
  <si>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</si>
  <si>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</si>
  <si>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</si>
  <si>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</si>
  <si>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</si>
  <si>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</si>
  <si>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</si>
  <si>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</si>
  <si>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</si>
  <si>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</si>
  <si>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</si>
  <si>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</si>
  <si>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</si>
  <si>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</si>
  <si>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</si>
  <si>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</si>
  <si>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</si>
  <si>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</si>
  <si>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</si>
  <si>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</si>
  <si>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</si>
  <si>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</si>
  <si>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</si>
  <si>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</si>
  <si>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</si>
  <si>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</si>
  <si>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</si>
  <si>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</si>
  <si>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</si>
  <si>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</si>
  <si>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</si>
  <si>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</si>
  <si>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</si>
  <si>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</si>
  <si>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</si>
  <si>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</si>
  <si>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</si>
  <si>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</si>
  <si>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</si>
  <si>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</si>
  <si>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</si>
  <si>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</si>
  <si>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</si>
  <si>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</si>
  <si>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</si>
  <si>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</si>
  <si>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</si>
  <si>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</si>
  <si>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</si>
  <si>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</si>
  <si>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</si>
  <si>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</si>
  <si>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</si>
  <si>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</si>
  <si>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</si>
  <si>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</si>
  <si>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</si>
  <si>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</si>
  <si>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</si>
  <si>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</si>
  <si>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</si>
  <si>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</si>
  <si>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</si>
  <si>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</si>
  <si>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</si>
  <si>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</si>
  <si>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</si>
  <si>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</si>
  <si>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</si>
  <si>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</si>
  <si>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</si>
  <si>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</si>
  <si>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</si>
  <si>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</si>
  <si>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</si>
  <si>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</si>
  <si>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</si>
  <si>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</si>
  <si>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</si>
  <si>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</si>
  <si>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</si>
  <si>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</si>
  <si>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</si>
  <si>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</si>
  <si>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</si>
  <si>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</si>
  <si>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</si>
  <si>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</si>
  <si>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</si>
  <si>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</si>
  <si>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</si>
  <si>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</si>
  <si>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</si>
  <si>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</si>
  <si>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</si>
  <si>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</si>
  <si>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</si>
  <si>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</si>
  <si>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</si>
  <si>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</si>
  <si>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</si>
  <si>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</si>
  <si>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</si>
  <si>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</si>
  <si>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</si>
  <si>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</si>
  <si>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</si>
  <si>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</si>
  <si>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</si>
  <si>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</si>
  <si>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</si>
  <si>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</si>
  <si>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</si>
  <si>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</si>
  <si>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</si>
  <si>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</si>
  <si>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</si>
  <si>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</si>
  <si>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</si>
  <si>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</si>
  <si>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</si>
  <si>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</si>
  <si>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</si>
  <si>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</si>
  <si>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</si>
  <si>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</si>
  <si>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</si>
  <si>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</si>
  <si>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</si>
  <si>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</si>
  <si>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</si>
  <si>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</si>
  <si>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</si>
  <si>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</si>
  <si>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</si>
  <si>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</si>
  <si>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</si>
  <si>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</si>
  <si>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</si>
  <si>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</si>
  <si>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</si>
  <si>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</si>
  <si>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</si>
  <si>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</si>
  <si>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</si>
  <si>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</si>
  <si>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</si>
  <si>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</si>
  <si>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</si>
  <si>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</si>
  <si>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</si>
  <si>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</si>
  <si>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</si>
  <si>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</si>
  <si>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</si>
  <si>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</si>
  <si>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</si>
  <si>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</si>
  <si>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</si>
  <si>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</si>
  <si>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</si>
  <si>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</si>
  <si>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</si>
  <si>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</si>
  <si>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</si>
  <si>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</si>
  <si>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</si>
  <si>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</si>
  <si>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</si>
  <si>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</si>
  <si>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</si>
  <si>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</si>
  <si>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</si>
  <si>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</si>
  <si>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</si>
  <si>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</si>
  <si>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</si>
  <si>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</si>
  <si>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</si>
  <si>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</si>
  <si>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</si>
  <si>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</si>
  <si>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</si>
  <si>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</si>
  <si>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</si>
  <si>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</si>
  <si>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</si>
  <si>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</si>
  <si>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</si>
  <si>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</si>
  <si>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</si>
  <si>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</si>
  <si>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</si>
  <si>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</si>
  <si>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</si>
  <si>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</si>
  <si>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</si>
  <si>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</si>
  <si>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</si>
  <si>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</si>
  <si>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</si>
  <si>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</si>
  <si>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</si>
  <si>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</si>
  <si>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</si>
  <si>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</si>
  <si>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</si>
  <si>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</si>
  <si>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</si>
  <si>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</si>
  <si>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</si>
  <si>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</si>
  <si>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</si>
  <si>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</si>
  <si>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</si>
  <si>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</si>
  <si>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</si>
  <si>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</si>
  <si>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</si>
  <si>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</si>
  <si>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</si>
  <si>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</si>
  <si>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</si>
  <si>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</si>
  <si>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</si>
  <si>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</si>
  <si>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</si>
  <si>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</si>
  <si>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</si>
  <si>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</si>
  <si>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</si>
  <si>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</si>
  <si>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</si>
  <si>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</si>
  <si>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</si>
  <si>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</si>
  <si>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</si>
  <si>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</si>
  <si>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</si>
  <si>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</si>
  <si>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</si>
  <si>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</si>
  <si>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</si>
  <si>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</si>
  <si>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</si>
  <si>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</si>
  <si>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</si>
  <si>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</si>
  <si>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</si>
  <si>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</si>
  <si>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</si>
  <si>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</si>
  <si>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</si>
  <si>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</si>
  <si>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</si>
  <si>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</si>
  <si>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</si>
  <si>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</si>
  <si>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</si>
  <si>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</si>
  <si>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</si>
  <si>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</si>
  <si>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</si>
  <si>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</si>
  <si>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</si>
  <si>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</si>
  <si>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</si>
  <si>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</si>
  <si>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</si>
  <si>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</si>
  <si>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</si>
  <si>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</si>
  <si>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</si>
  <si>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</si>
  <si>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</si>
  <si>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</si>
  <si>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</si>
  <si>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</si>
  <si>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</si>
  <si>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</si>
  <si>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</si>
  <si>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</si>
  <si>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</si>
  <si>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</si>
  <si>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</si>
  <si>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</si>
  <si>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</si>
  <si>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</si>
  <si>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</si>
  <si>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</si>
  <si>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</si>
  <si>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</si>
  <si>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</si>
  <si>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</si>
  <si>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</si>
  <si>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</si>
  <si>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</si>
  <si>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</si>
  <si>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</si>
  <si>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</si>
  <si>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</si>
  <si>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</si>
  <si>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</si>
  <si>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</si>
  <si>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</si>
  <si>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</si>
  <si>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</si>
  <si>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</si>
  <si>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</si>
  <si>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</si>
  <si>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</si>
  <si>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</si>
  <si>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</si>
  <si>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</si>
  <si>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</si>
  <si>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</si>
  <si>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</si>
  <si>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</si>
  <si>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</si>
  <si>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</si>
  <si>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</si>
  <si>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</si>
  <si>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</si>
  <si>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</si>
  <si>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</si>
  <si>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</si>
  <si>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</si>
  <si>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</si>
  <si>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</si>
  <si>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</si>
  <si>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</si>
  <si>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</si>
  <si>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</si>
  <si>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</si>
  <si>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</si>
  <si>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</si>
  <si>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</si>
  <si>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</si>
  <si>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</si>
  <si>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</si>
  <si>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</si>
  <si>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</si>
  <si>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</si>
  <si>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</si>
  <si>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</si>
  <si>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</si>
  <si>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</si>
  <si>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</si>
  <si>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</si>
  <si>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</si>
  <si>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</si>
  <si>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</si>
  <si>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</si>
  <si>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</si>
  <si>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</si>
  <si>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</si>
  <si>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</si>
  <si>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</si>
  <si>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</si>
  <si>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</si>
  <si>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</si>
  <si>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</si>
  <si>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</si>
  <si>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</si>
  <si>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</si>
  <si>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</si>
  <si>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</si>
  <si>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</si>
  <si>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</si>
  <si>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</si>
  <si>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</si>
  <si>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</si>
  <si>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</si>
  <si>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</si>
  <si>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</si>
  <si>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</si>
  <si>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</si>
  <si>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</si>
  <si>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</si>
  <si>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</si>
  <si>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</si>
  <si>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</si>
  <si>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</si>
  <si>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</si>
  <si>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</si>
  <si>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</si>
  <si>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</si>
  <si>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</si>
  <si>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</si>
  <si>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</si>
  <si>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</si>
  <si>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</si>
  <si>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</si>
  <si>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</si>
  <si>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</si>
  <si>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</si>
  <si>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</si>
  <si>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</si>
  <si>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</si>
  <si>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</si>
  <si>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</si>
  <si>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</si>
  <si>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</si>
  <si>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</si>
  <si>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</si>
  <si>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</si>
  <si>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</si>
  <si>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</si>
  <si>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</si>
  <si>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</si>
  <si>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</si>
  <si>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</si>
  <si>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</si>
  <si>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</si>
  <si>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</si>
  <si>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</si>
  <si>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</si>
  <si>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</si>
  <si>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</si>
  <si>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</si>
  <si>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</si>
  <si>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</si>
  <si>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</si>
  <si>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</si>
  <si>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</si>
  <si>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</si>
  <si>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</si>
  <si>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</si>
  <si>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</si>
  <si>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</si>
  <si>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</si>
  <si>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</si>
  <si>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</si>
  <si>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</si>
  <si>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</si>
  <si>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</si>
  <si>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</si>
  <si>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</si>
  <si>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</si>
  <si>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</si>
  <si>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</si>
  <si>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</si>
  <si>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</si>
  <si>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</si>
  <si>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</si>
  <si>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</si>
  <si>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</si>
  <si>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</si>
  <si>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</si>
  <si>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</si>
  <si>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</si>
  <si>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</si>
  <si>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</si>
  <si>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</si>
  <si>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</si>
  <si>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</si>
  <si>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</si>
  <si>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</si>
  <si>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</si>
  <si>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</si>
  <si>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</si>
  <si>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</si>
  <si>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</si>
  <si>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</si>
  <si>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</si>
  <si>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</si>
  <si>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</si>
  <si>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</si>
  <si>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</si>
  <si>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</si>
  <si>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</si>
  <si>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</si>
  <si>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</si>
  <si>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</si>
  <si>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</si>
  <si>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</si>
  <si>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</si>
  <si>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</si>
  <si>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</si>
  <si>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</si>
  <si>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</si>
  <si>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</si>
  <si>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</si>
  <si>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</si>
  <si>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</si>
  <si>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</si>
  <si>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</si>
  <si>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</si>
  <si>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</si>
  <si>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</si>
  <si>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</si>
  <si>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</si>
  <si>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</si>
  <si>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</si>
  <si>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</si>
  <si>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</si>
  <si>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</si>
  <si>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</si>
  <si>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</si>
  <si>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</si>
  <si>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</si>
  <si>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</si>
  <si>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</si>
  <si>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</si>
  <si>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</si>
  <si>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</si>
  <si>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</si>
  <si>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</si>
  <si>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</si>
  <si>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</si>
  <si>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</si>
  <si>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</si>
  <si>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</si>
  <si>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</si>
  <si>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</si>
  <si>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</si>
  <si>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</si>
  <si>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</si>
  <si>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</si>
  <si>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</si>
  <si>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</si>
  <si>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</si>
  <si>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</si>
  <si>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</si>
  <si>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</si>
  <si>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</si>
  <si>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</si>
  <si>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</si>
  <si>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</si>
  <si>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</si>
  <si>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</si>
  <si>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</si>
  <si>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</si>
  <si>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</si>
  <si>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</si>
  <si>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</si>
  <si>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</si>
  <si>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</si>
  <si>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</si>
  <si>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</si>
  <si>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</si>
  <si>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</si>
  <si>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</si>
  <si>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</si>
  <si>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</si>
  <si>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</si>
  <si>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</si>
  <si>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</si>
  <si>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</si>
  <si>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</si>
  <si>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</si>
  <si>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</si>
  <si>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</si>
  <si>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</si>
  <si>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</si>
  <si>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</si>
  <si>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</si>
  <si>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</si>
  <si>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</si>
  <si>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</si>
  <si>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</si>
  <si>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</si>
  <si>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</si>
  <si>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</si>
  <si>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</si>
  <si>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</si>
  <si>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</si>
  <si>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</si>
  <si>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</si>
  <si>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</si>
  <si>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</si>
  <si>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</si>
  <si>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</si>
  <si>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</si>
  <si>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</si>
  <si>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</si>
  <si>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</si>
  <si>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</si>
  <si>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</si>
  <si>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</si>
  <si>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</si>
  <si>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</si>
  <si>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</si>
  <si>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</si>
  <si>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</si>
  <si>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</si>
  <si>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</si>
  <si>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</si>
  <si>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</si>
  <si>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</si>
  <si>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</si>
  <si>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</si>
  <si>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</si>
  <si>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</si>
  <si>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</si>
  <si>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</si>
  <si>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</si>
  <si>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</si>
  <si>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</si>
  <si>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</si>
  <si>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</si>
  <si>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</si>
  <si>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</si>
  <si>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</si>
  <si>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</si>
  <si>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</si>
  <si>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</si>
  <si>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</si>
  <si>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</si>
  <si>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</si>
  <si>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</si>
  <si>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</si>
  <si>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</si>
  <si>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</si>
  <si>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</si>
  <si>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</si>
  <si>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</si>
  <si>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</si>
  <si>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</si>
  <si>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</si>
  <si>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</si>
  <si>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</si>
  <si>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</si>
  <si>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</si>
  <si>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</si>
  <si>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</si>
  <si>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</si>
  <si>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</si>
  <si>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</si>
  <si>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</si>
  <si>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</si>
  <si>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</si>
  <si>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</si>
  <si>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</si>
  <si>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</si>
  <si>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</si>
  <si>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</si>
  <si>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</si>
  <si>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</si>
  <si>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</si>
  <si>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</si>
  <si>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</si>
  <si>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</si>
  <si>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</si>
  <si>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</si>
  <si>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</si>
  <si>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</si>
  <si>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</si>
  <si>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</si>
  <si>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</si>
  <si>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</si>
  <si>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</si>
  <si>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</si>
  <si>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</si>
  <si>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</si>
  <si>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</si>
  <si>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</si>
  <si>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</si>
  <si>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</si>
  <si>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</si>
  <si>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</si>
  <si>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</si>
  <si>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</si>
  <si>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</si>
  <si>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</si>
  <si>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</si>
  <si>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</si>
  <si>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</si>
  <si>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</si>
  <si>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</si>
  <si>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</si>
  <si>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</si>
  <si>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</si>
  <si>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</si>
  <si>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</si>
  <si>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</si>
  <si>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</si>
  <si>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</si>
  <si>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</si>
  <si>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</si>
  <si>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</si>
  <si>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</si>
  <si>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</si>
  <si>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</si>
  <si>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</si>
  <si>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</si>
  <si>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</si>
  <si>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</si>
  <si>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</si>
  <si>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</si>
  <si>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</si>
  <si>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</si>
  <si>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</si>
  <si>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</si>
  <si>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</si>
  <si>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</si>
  <si>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</si>
  <si>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</si>
  <si>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</si>
  <si>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</si>
  <si>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</si>
  <si>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</si>
  <si>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</si>
  <si>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</si>
  <si>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</si>
  <si>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</si>
  <si>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</si>
  <si>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</si>
  <si>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</si>
  <si>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</si>
  <si>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</si>
  <si>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</si>
  <si>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</si>
  <si>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</si>
  <si>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</si>
  <si>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</si>
  <si>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</si>
  <si>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</si>
  <si>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</si>
  <si>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</si>
  <si>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</si>
  <si>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</si>
  <si>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</si>
  <si>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</si>
  <si>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</si>
  <si>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</si>
  <si>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</si>
  <si>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</si>
  <si>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</si>
  <si>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</si>
  <si>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</si>
  <si>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</si>
  <si>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</si>
  <si>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</si>
  <si>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</si>
  <si>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</si>
  <si>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</si>
  <si>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</si>
  <si>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</si>
  <si>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</si>
  <si>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</si>
  <si>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</si>
  <si>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</si>
  <si>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</si>
  <si>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</si>
  <si>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</si>
  <si>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</si>
  <si>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</si>
  <si>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</si>
  <si>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</si>
  <si>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</si>
  <si>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</si>
  <si>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</si>
  <si>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</si>
  <si>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</si>
  <si>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</si>
  <si>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</si>
  <si>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</si>
  <si>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</si>
  <si>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</si>
  <si>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</si>
  <si>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</si>
  <si>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</si>
  <si>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</si>
  <si>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</si>
  <si>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</si>
  <si>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</si>
  <si>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</si>
  <si>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</si>
  <si>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</si>
  <si>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</si>
  <si>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</si>
  <si>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</si>
  <si>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</si>
  <si>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</si>
  <si>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</si>
  <si>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</si>
  <si>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</si>
  <si>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</si>
  <si>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</si>
  <si>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</si>
  <si>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</si>
  <si>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</si>
  <si>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</si>
  <si>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</si>
  <si>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</si>
  <si>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</si>
  <si>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</si>
  <si>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</si>
  <si>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</si>
  <si>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</si>
  <si>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</si>
  <si>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</si>
  <si>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</si>
  <si>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</si>
  <si>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</si>
  <si>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</si>
  <si>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</si>
  <si>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</si>
  <si>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</si>
  <si>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</si>
  <si>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</si>
  <si>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</si>
  <si>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</si>
  <si>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</si>
  <si>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</si>
  <si>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</si>
  <si>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</si>
  <si>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</si>
  <si>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</si>
  <si>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</si>
  <si>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</si>
  <si>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</si>
  <si>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</si>
  <si>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</si>
  <si>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</si>
  <si>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</si>
  <si>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</si>
  <si>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</si>
  <si>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</si>
  <si>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</si>
  <si>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</si>
  <si>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</si>
  <si>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</si>
  <si>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</si>
  <si>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</si>
  <si>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</si>
  <si>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</si>
  <si>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</si>
  <si>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</si>
  <si>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</si>
  <si>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</si>
  <si>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</si>
  <si>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</si>
  <si>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</si>
  <si>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</si>
  <si>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</si>
  <si>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</si>
  <si>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</si>
  <si>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</si>
  <si>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</si>
  <si>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</si>
  <si>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</si>
  <si>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</si>
  <si>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</si>
  <si>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</si>
  <si>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</si>
  <si>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</si>
  <si>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</si>
  <si>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</si>
  <si>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</si>
  <si>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</si>
  <si>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</si>
  <si>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</si>
  <si>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</si>
  <si>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</si>
  <si>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</si>
  <si>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</si>
  <si>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</si>
  <si>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</si>
  <si>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</si>
  <si>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</si>
  <si>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</si>
  <si>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</si>
  <si>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</si>
  <si>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</si>
  <si>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</si>
  <si>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</si>
  <si>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</si>
  <si>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</si>
  <si>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</si>
  <si>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</si>
  <si>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</si>
  <si>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</si>
  <si>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</si>
  <si>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</si>
  <si>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</si>
  <si>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</si>
  <si>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</si>
  <si>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</si>
  <si>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</si>
  <si>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</si>
  <si>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</si>
  <si>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</si>
  <si>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</si>
  <si>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</si>
  <si>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</si>
  <si>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</si>
  <si>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</si>
  <si>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</si>
  <si>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</si>
  <si>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</si>
  <si>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</si>
  <si>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</si>
  <si>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</si>
  <si>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</si>
  <si>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</si>
  <si>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</si>
  <si>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</si>
  <si>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</si>
  <si>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</si>
  <si>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</si>
  <si>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</si>
  <si>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</si>
  <si>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</si>
  <si>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</si>
  <si>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</si>
  <si>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</si>
  <si>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</si>
  <si>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</si>
  <si>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</si>
  <si>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</si>
  <si>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</si>
  <si>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</si>
  <si>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</si>
  <si>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</si>
  <si>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</si>
  <si>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</si>
  <si>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</si>
  <si>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</si>
  <si>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</si>
  <si>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</si>
  <si>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</si>
  <si>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</si>
  <si>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</si>
  <si>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</si>
  <si>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</si>
  <si>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</si>
  <si>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</si>
  <si>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</si>
  <si>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</si>
  <si>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</si>
  <si>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</si>
  <si>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</si>
  <si>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</si>
  <si>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</si>
  <si>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</si>
  <si>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</si>
  <si>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</si>
  <si>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</si>
  <si>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</si>
  <si>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</si>
  <si>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</si>
  <si>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</si>
  <si>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</si>
  <si>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</si>
  <si>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</si>
  <si>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</si>
  <si>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</si>
  <si>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</si>
  <si>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</si>
  <si>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</si>
  <si>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</si>
  <si>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</si>
  <si>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</si>
  <si>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</si>
  <si>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</si>
  <si>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</si>
  <si>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</si>
  <si>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</si>
  <si>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</si>
  <si>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</si>
  <si>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</si>
  <si>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</si>
  <si>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</si>
  <si>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</si>
  <si>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</si>
  <si>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</si>
  <si>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</si>
  <si>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</si>
  <si>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</si>
  <si>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</si>
  <si>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</si>
  <si>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</si>
  <si>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</si>
  <si>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</si>
  <si>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</si>
  <si>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</si>
  <si>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</si>
  <si>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</si>
  <si>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</si>
  <si>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</si>
  <si>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</si>
  <si>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</si>
  <si>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</si>
  <si>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</si>
  <si>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</si>
  <si>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</si>
  <si>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</si>
  <si>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</si>
  <si>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</si>
  <si>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</si>
  <si>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</si>
  <si>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</si>
  <si>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</si>
  <si>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</si>
  <si>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</si>
  <si>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</si>
  <si>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</si>
  <si>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</si>
  <si>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</si>
  <si>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</si>
  <si>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</si>
  <si>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</si>
  <si>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</si>
  <si>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</si>
  <si>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</si>
  <si>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</si>
  <si>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</si>
  <si>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</si>
  <si>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</si>
  <si>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</si>
  <si>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</si>
  <si>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</si>
  <si>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</si>
  <si>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</si>
  <si>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</si>
  <si>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</si>
  <si>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</si>
  <si>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</si>
  <si>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</si>
  <si>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</si>
  <si>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</si>
  <si>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</si>
  <si>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</si>
  <si>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</si>
  <si>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</si>
  <si>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</si>
  <si>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</si>
  <si>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</si>
  <si>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</si>
  <si>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</si>
  <si>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</si>
  <si>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</si>
  <si>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</si>
  <si>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</si>
  <si>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</si>
  <si>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</si>
  <si>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</si>
  <si>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</si>
  <si>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</si>
  <si>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</si>
  <si>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</si>
  <si>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</si>
  <si>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</si>
  <si>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</si>
  <si>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</si>
  <si>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</si>
  <si>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</si>
  <si>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</si>
  <si>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</si>
  <si>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</si>
  <si>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</si>
  <si>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</si>
  <si>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</si>
  <si>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</si>
  <si>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</si>
  <si>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</si>
  <si>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</si>
  <si>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</si>
  <si>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</si>
  <si>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</si>
  <si>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</si>
  <si>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</si>
  <si>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</si>
  <si>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</si>
  <si>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</si>
  <si>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</si>
  <si>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</si>
  <si>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</si>
  <si>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</si>
  <si>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</si>
  <si>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</si>
  <si>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</si>
  <si>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</si>
  <si>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</si>
  <si>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</si>
  <si>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</si>
  <si>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</si>
  <si>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</si>
  <si>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</si>
  <si>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</si>
  <si>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</si>
  <si>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</si>
  <si>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</si>
  <si>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</si>
  <si>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</si>
  <si>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</si>
  <si>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</si>
  <si>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</si>
  <si>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</si>
  <si>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</si>
  <si>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</si>
  <si>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</si>
  <si>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</si>
  <si>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</si>
  <si>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</si>
  <si>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</si>
  <si>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</si>
  <si>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</si>
  <si>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</si>
  <si>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</si>
  <si>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</si>
  <si>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</si>
  <si>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</si>
  <si>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</si>
  <si>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</si>
  <si>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</si>
  <si>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</si>
  <si>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</si>
  <si>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</si>
  <si>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</si>
  <si>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</si>
  <si>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</si>
  <si>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</si>
  <si>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</si>
  <si>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</si>
  <si>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</si>
  <si>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</si>
  <si>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</si>
  <si>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</si>
  <si>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</si>
  <si>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</si>
  <si>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</si>
  <si>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</si>
  <si>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</si>
  <si>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</si>
  <si>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</si>
  <si>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</si>
  <si>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</si>
  <si>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</si>
  <si>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</si>
  <si>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</si>
  <si>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</si>
  <si>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</si>
  <si>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</si>
  <si>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</si>
  <si>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</si>
  <si>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</si>
  <si>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</si>
  <si>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</si>
  <si>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</si>
  <si>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</si>
  <si>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</si>
  <si>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</si>
  <si>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</si>
  <si>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</si>
  <si>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</si>
  <si>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</si>
  <si>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</si>
  <si>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</si>
  <si>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</si>
  <si>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</si>
  <si>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</si>
  <si>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</si>
  <si>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</si>
  <si>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</si>
  <si>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</si>
  <si>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</si>
  <si>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</si>
  <si>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</si>
  <si>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</si>
  <si>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</si>
  <si>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</si>
  <si>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</si>
  <si>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</si>
  <si>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</si>
  <si>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</si>
  <si>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</si>
  <si>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</si>
  <si>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</si>
  <si>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</si>
  <si>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</si>
  <si>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</si>
  <si>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</si>
  <si>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</si>
  <si>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</si>
  <si>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</si>
  <si>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</si>
  <si>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</si>
  <si>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</si>
  <si>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</si>
  <si>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</si>
  <si>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</si>
  <si>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</si>
  <si>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</si>
  <si>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</si>
  <si>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</si>
  <si>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</si>
  <si>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</si>
  <si>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</si>
  <si>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</si>
  <si>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</si>
  <si>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</si>
  <si>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</si>
  <si>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</si>
  <si>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</si>
  <si>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</si>
  <si>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</si>
  <si>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</si>
  <si>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</si>
  <si>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</si>
  <si>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</si>
  <si>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</si>
  <si>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</si>
  <si>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</si>
  <si>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</si>
  <si>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</si>
  <si>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</si>
  <si>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</si>
  <si>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</si>
  <si>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</si>
  <si>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</si>
  <si>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</si>
  <si>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</si>
  <si>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</si>
  <si>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</si>
  <si>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</si>
  <si>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</si>
  <si>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</si>
  <si>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</si>
  <si>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</si>
  <si>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</si>
  <si>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</si>
  <si>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</si>
  <si>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</si>
  <si>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</si>
  <si>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</si>
  <si>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</si>
  <si>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</si>
  <si>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</si>
  <si>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</si>
  <si>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</si>
  <si>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</si>
  <si>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</si>
  <si>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</si>
  <si>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</si>
  <si>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</si>
  <si>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</si>
  <si>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</si>
  <si>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</si>
  <si>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</si>
  <si>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</si>
  <si>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</si>
  <si>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</si>
  <si>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</si>
  <si>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</si>
  <si>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</si>
  <si>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</si>
  <si>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</si>
  <si>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</si>
  <si>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</si>
  <si>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</si>
  <si>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</si>
  <si>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</si>
  <si>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</si>
  <si>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</si>
  <si>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</si>
  <si>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</si>
  <si>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</si>
  <si>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</si>
  <si>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</si>
  <si>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</si>
  <si>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</si>
  <si>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</si>
  <si>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</si>
  <si>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</si>
  <si>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</si>
  <si>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</si>
  <si>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</si>
  <si>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</si>
  <si>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</si>
  <si>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</si>
  <si>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</si>
  <si>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</si>
  <si>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</si>
  <si>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</si>
  <si>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</si>
  <si>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</si>
  <si>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</si>
  <si>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</si>
  <si>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</si>
  <si>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</si>
  <si>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</si>
  <si>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</si>
  <si>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</si>
  <si>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</si>
  <si>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</si>
  <si>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</si>
  <si>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</si>
  <si>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</si>
  <si>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</si>
  <si>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</si>
  <si>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</si>
  <si>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</si>
  <si>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</si>
  <si>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</si>
  <si>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</si>
  <si>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</si>
  <si>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</si>
  <si>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</si>
  <si>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</si>
  <si>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</si>
  <si>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</si>
  <si>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</si>
  <si>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</si>
  <si>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</si>
  <si>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</si>
  <si>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</si>
  <si>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</si>
  <si>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</si>
  <si>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</si>
  <si>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</si>
  <si>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</si>
  <si>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</si>
  <si>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</si>
  <si>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</si>
  <si>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</si>
  <si>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</si>
  <si>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</si>
  <si>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</si>
  <si>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</si>
  <si>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</si>
  <si>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</si>
  <si>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</si>
  <si>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</si>
  <si>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</si>
  <si>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</si>
  <si>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</si>
  <si>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</si>
  <si>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</si>
  <si>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</si>
  <si>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</si>
  <si>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</si>
  <si>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</si>
  <si>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</si>
  <si>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</si>
  <si>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</si>
  <si>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</si>
  <si>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</si>
  <si>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</si>
  <si>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</si>
  <si>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</si>
  <si>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</si>
  <si>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</si>
  <si>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</si>
  <si>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</si>
  <si>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</si>
  <si>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</si>
  <si>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</si>
  <si>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</si>
  <si>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</si>
  <si>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</si>
  <si>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</si>
  <si>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</si>
  <si>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</si>
  <si>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</si>
  <si>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</si>
  <si>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</si>
  <si>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</si>
  <si>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</si>
  <si>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</si>
  <si>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</si>
  <si>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</si>
  <si>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</si>
  <si>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</si>
  <si>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</si>
  <si>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</si>
  <si>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</si>
  <si>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</si>
  <si>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</si>
  <si>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</si>
  <si>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</si>
  <si>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</si>
  <si>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</si>
  <si>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</si>
  <si>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</si>
  <si>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</si>
  <si>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</si>
  <si>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</si>
  <si>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</si>
  <si>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</si>
  <si>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</si>
  <si>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</si>
  <si>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</si>
  <si>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</si>
  <si>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</si>
  <si>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</si>
  <si>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</si>
  <si>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</si>
  <si>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</si>
  <si>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</si>
  <si>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</si>
  <si>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</si>
  <si>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</si>
  <si>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</si>
  <si>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</si>
  <si>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</si>
  <si>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</si>
  <si>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</si>
  <si>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</si>
  <si>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</si>
  <si>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</si>
  <si>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</si>
  <si>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</si>
  <si>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</si>
  <si>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</si>
  <si>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</si>
  <si>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</si>
  <si>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</si>
  <si>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</si>
  <si>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</si>
  <si>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</si>
  <si>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</si>
  <si>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</si>
  <si>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</si>
  <si>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</si>
  <si>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</si>
  <si>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</si>
  <si>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</si>
  <si>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</si>
  <si>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</si>
  <si>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</si>
  <si>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</si>
  <si>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</si>
  <si>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</si>
  <si>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</si>
  <si>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</si>
  <si>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</si>
  <si>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</si>
  <si>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</si>
  <si>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</si>
  <si>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</si>
  <si>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</si>
  <si>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</si>
  <si>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</si>
  <si>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</si>
  <si>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</si>
  <si>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</si>
  <si>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</si>
  <si>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</si>
  <si>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</si>
  <si>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</si>
  <si>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</si>
  <si>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</si>
  <si>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</si>
  <si>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</si>
  <si>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</si>
  <si>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</si>
  <si>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</si>
  <si>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</si>
  <si>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</si>
  <si>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</si>
  <si>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</si>
  <si>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</si>
  <si>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</si>
  <si>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</si>
  <si>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</si>
  <si>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</si>
  <si>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</si>
  <si>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</si>
  <si>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</si>
  <si>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</si>
  <si>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</si>
  <si>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</si>
  <si>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</si>
  <si>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</si>
  <si>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</si>
  <si>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</si>
  <si>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</si>
  <si>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</si>
  <si>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</si>
  <si>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</si>
  <si>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</si>
  <si>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</si>
  <si>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</si>
  <si>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</si>
  <si>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</si>
  <si>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</si>
  <si>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</si>
  <si>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</si>
  <si>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</si>
  <si>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</si>
  <si>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</si>
  <si>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</si>
  <si>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</si>
  <si>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</si>
  <si>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</si>
  <si>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</si>
  <si>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</si>
  <si>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</si>
  <si>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</si>
  <si>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</si>
  <si>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</si>
  <si>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</si>
  <si>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</si>
  <si>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</si>
  <si>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</si>
  <si>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</si>
  <si>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</si>
  <si>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</si>
  <si>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</si>
  <si>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</si>
  <si>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</si>
  <si>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</si>
  <si>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</si>
  <si>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</si>
  <si>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</si>
  <si>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</si>
  <si>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</si>
  <si>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</si>
  <si>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</si>
  <si>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</si>
  <si>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</si>
  <si>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</si>
  <si>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</si>
  <si>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</si>
  <si>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</si>
  <si>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</si>
  <si>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</si>
  <si>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</si>
  <si>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</si>
  <si>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</si>
  <si>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</si>
  <si>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</si>
  <si>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</si>
  <si>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</si>
  <si>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</si>
  <si>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</si>
  <si>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</si>
  <si>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</si>
  <si>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</si>
  <si>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</si>
  <si>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</si>
  <si>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</si>
  <si>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</si>
  <si>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</si>
  <si>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</si>
  <si>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</si>
  <si>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</si>
  <si>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</si>
  <si>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</si>
  <si>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</si>
  <si>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</si>
  <si>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</si>
  <si>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</si>
  <si>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</si>
  <si>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</si>
  <si>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</si>
  <si>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</si>
  <si>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</si>
  <si>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</si>
  <si>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</si>
  <si>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</si>
  <si>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</si>
  <si>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</si>
  <si>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</si>
  <si>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</si>
  <si>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</si>
  <si>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</si>
  <si>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</si>
  <si>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</si>
  <si>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</si>
  <si>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</si>
  <si>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</si>
  <si>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</si>
  <si>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</si>
  <si>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</si>
  <si>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</si>
  <si>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</si>
  <si>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</si>
  <si>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</si>
  <si>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</si>
  <si>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</si>
  <si>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</si>
  <si>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</si>
  <si>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</si>
  <si>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</si>
  <si>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</si>
  <si>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</si>
  <si>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</si>
  <si>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</si>
  <si>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</si>
  <si>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</si>
  <si>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</si>
  <si>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</si>
  <si>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</si>
  <si>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</si>
  <si>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</si>
  <si>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</si>
  <si>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</si>
  <si>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</si>
  <si>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</si>
  <si>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</si>
  <si>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</si>
  <si>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</si>
  <si>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</si>
  <si>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</si>
  <si>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</si>
  <si>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</si>
  <si>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</si>
  <si>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</si>
  <si>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</si>
  <si>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</si>
  <si>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</si>
  <si>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</si>
  <si>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</si>
  <si>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</si>
  <si>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</si>
  <si>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</si>
  <si>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</si>
  <si>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</si>
  <si>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</si>
  <si>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</si>
  <si>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</si>
  <si>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</si>
  <si>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</si>
  <si>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</si>
  <si>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</si>
  <si>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</si>
  <si>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</si>
  <si>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</si>
  <si>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</si>
  <si>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</si>
  <si>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</si>
  <si>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</si>
  <si>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</si>
  <si>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</si>
  <si>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</si>
  <si>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</si>
  <si>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</si>
  <si>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</si>
  <si>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</si>
  <si>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</si>
  <si>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</si>
  <si>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</si>
  <si>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</si>
  <si>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</si>
  <si>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</si>
  <si>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</si>
  <si>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</si>
  <si>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</si>
  <si>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</si>
  <si>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</si>
  <si>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</si>
  <si>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</si>
  <si>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</si>
  <si>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</si>
  <si>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</si>
  <si>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</si>
  <si>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</si>
  <si>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</si>
  <si>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</si>
  <si>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</si>
  <si>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</si>
  <si>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</si>
  <si>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</si>
  <si>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</si>
  <si>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</si>
  <si>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</si>
  <si>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</si>
  <si>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</si>
  <si>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</si>
  <si>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</si>
  <si>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</si>
  <si>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</si>
  <si>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</si>
  <si>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</si>
  <si>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</si>
  <si>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</si>
  <si>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</si>
  <si>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</si>
  <si>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</si>
  <si>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</si>
  <si>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</si>
  <si>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</si>
  <si>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</si>
  <si>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</si>
  <si>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</si>
  <si>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</si>
  <si>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</si>
  <si>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</si>
  <si>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</si>
  <si>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</si>
  <si>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</si>
  <si>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</si>
  <si>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</si>
  <si>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</si>
  <si>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</si>
  <si>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</si>
  <si>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</si>
  <si>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</si>
  <si>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</si>
  <si>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</si>
  <si>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</si>
  <si>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</si>
  <si>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</si>
  <si>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</si>
  <si>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</si>
  <si>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</si>
  <si>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</si>
  <si>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</si>
  <si>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</si>
  <si>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</si>
  <si>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</si>
  <si>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</si>
  <si>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</si>
  <si>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</si>
  <si>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</si>
  <si>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</si>
  <si>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</si>
  <si>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</si>
  <si>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</si>
  <si>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</si>
  <si>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</si>
  <si>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</si>
  <si>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</si>
  <si>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</si>
  <si>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</si>
  <si>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</si>
  <si>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</si>
  <si>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</si>
  <si>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</si>
  <si>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</si>
  <si>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</si>
  <si>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</si>
  <si>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</si>
  <si>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</si>
  <si>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</si>
  <si>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</si>
  <si>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</si>
  <si>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</si>
  <si>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</si>
  <si>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</si>
  <si>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</si>
  <si>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</si>
  <si>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</si>
  <si>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</si>
  <si>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</si>
  <si>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</si>
  <si>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</si>
  <si>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</si>
  <si>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</si>
  <si>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</si>
  <si>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</si>
  <si>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</si>
  <si>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</si>
  <si>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</si>
  <si>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</si>
  <si>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</si>
  <si>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</si>
  <si>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</si>
  <si>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</si>
  <si>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</si>
  <si>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</si>
  <si>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</si>
  <si>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</si>
  <si>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</si>
  <si>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</si>
  <si>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</si>
  <si>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</si>
  <si>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</si>
  <si>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</si>
  <si>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</si>
  <si>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</si>
  <si>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</si>
  <si>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</si>
  <si>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</si>
  <si>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</si>
  <si>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</si>
  <si>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</si>
  <si>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</si>
  <si>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</si>
  <si>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</si>
  <si>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</si>
  <si>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</si>
  <si>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</si>
  <si>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</si>
  <si>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</si>
  <si>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</si>
  <si>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</si>
  <si>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</si>
  <si>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</si>
  <si>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</si>
  <si>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</si>
  <si>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</si>
  <si>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</si>
  <si>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</si>
  <si>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</si>
  <si>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</si>
  <si>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</si>
  <si>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</si>
  <si>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</si>
  <si>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</si>
  <si>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</si>
  <si>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</si>
  <si>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</si>
  <si>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</si>
  <si>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</si>
  <si>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</si>
  <si>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</si>
  <si>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</si>
  <si>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</si>
  <si>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</si>
  <si>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</si>
  <si>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</si>
  <si>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</si>
  <si>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</si>
  <si>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</si>
  <si>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</si>
  <si>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</si>
  <si>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</si>
  <si>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</si>
  <si>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</si>
  <si>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</si>
  <si>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</si>
  <si>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</si>
  <si>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</si>
  <si>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</si>
  <si>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</si>
  <si>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</si>
  <si>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</si>
  <si>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</si>
  <si>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</si>
  <si>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</si>
  <si>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</si>
  <si>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</si>
  <si>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</si>
  <si>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</si>
  <si>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</si>
  <si>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</si>
  <si>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</si>
  <si>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</si>
  <si>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</si>
  <si>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</si>
  <si>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</si>
  <si>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</si>
  <si>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</si>
  <si>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</si>
  <si>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</si>
  <si>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</si>
  <si>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</si>
  <si>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</si>
  <si>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</si>
  <si>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</si>
  <si>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</si>
  <si>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</si>
  <si>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</si>
  <si>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</si>
  <si>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</si>
  <si>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</si>
  <si>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</si>
  <si>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</si>
  <si>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</si>
  <si>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</si>
  <si>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</si>
  <si>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</si>
  <si>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</si>
  <si>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</si>
  <si>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</si>
  <si>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</si>
  <si>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</si>
  <si>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</si>
  <si>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</si>
  <si>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</si>
  <si>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</si>
  <si>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</si>
  <si>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</si>
  <si>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</si>
  <si>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</si>
  <si>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</si>
  <si>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</si>
  <si>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</si>
  <si>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</si>
  <si>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</si>
  <si>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</si>
  <si>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</si>
  <si>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</si>
  <si>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</si>
  <si>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</si>
  <si>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</si>
  <si>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</si>
  <si>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</si>
  <si>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</si>
  <si>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</si>
  <si>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</si>
  <si>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</si>
  <si>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</si>
  <si>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</si>
  <si>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</si>
  <si>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</si>
  <si>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</si>
  <si>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</si>
  <si>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</si>
  <si>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</si>
  <si>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</si>
  <si>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</si>
  <si>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</si>
  <si>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</si>
  <si>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</si>
  <si>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</si>
  <si>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</si>
  <si>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</si>
  <si>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</si>
  <si>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</si>
  <si>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</si>
  <si>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</si>
  <si>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</si>
  <si>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</si>
  <si>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</si>
  <si>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</si>
  <si>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</si>
  <si>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</si>
  <si>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</si>
  <si>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</si>
  <si>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</si>
  <si>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</si>
  <si>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</si>
  <si>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</si>
  <si>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</si>
  <si>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</si>
  <si>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</si>
  <si>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</si>
  <si>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</si>
  <si>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</si>
  <si>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</si>
  <si>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</si>
  <si>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</si>
  <si>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</si>
  <si>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</si>
  <si>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</si>
  <si>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</si>
  <si>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</si>
  <si>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</si>
  <si>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</si>
  <si>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</si>
  <si>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</si>
  <si>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</si>
  <si>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</si>
  <si>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</si>
  <si>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</si>
  <si>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</si>
  <si>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</si>
  <si>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</si>
  <si>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</si>
  <si>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</si>
  <si>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</si>
  <si>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</si>
  <si>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</si>
  <si>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</si>
  <si>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</si>
  <si>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</si>
  <si>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</si>
  <si>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</si>
  <si>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</si>
  <si>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</si>
  <si>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</si>
  <si>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</si>
  <si>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</si>
  <si>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</si>
  <si>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</si>
  <si>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</si>
  <si>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</si>
  <si>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</si>
  <si>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</si>
  <si>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</si>
  <si>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</si>
  <si>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</si>
  <si>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</si>
  <si>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</si>
  <si>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</si>
  <si>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</si>
  <si>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</si>
  <si>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</si>
  <si>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</si>
  <si>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</si>
  <si>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</si>
  <si>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</si>
  <si>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</si>
  <si>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</si>
  <si>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</si>
  <si>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</si>
  <si>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</si>
  <si>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</si>
  <si>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</si>
  <si>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</si>
  <si>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</si>
  <si>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</si>
  <si>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</si>
  <si>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</si>
  <si>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</si>
  <si>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</si>
  <si>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</si>
  <si>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</si>
  <si>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</si>
  <si>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</si>
  <si>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</si>
  <si>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</si>
  <si>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</si>
  <si>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</si>
  <si>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</si>
  <si>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</si>
  <si>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</si>
  <si>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</si>
  <si>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</si>
  <si>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</si>
  <si>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</si>
  <si>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</si>
  <si>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</si>
  <si>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</si>
  <si>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</si>
  <si>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</si>
  <si>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</si>
  <si>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</si>
  <si>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</si>
  <si>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</si>
  <si>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</si>
  <si>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</si>
  <si>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</si>
  <si>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</si>
  <si>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</si>
  <si>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</si>
  <si>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</si>
  <si>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</si>
  <si>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</si>
  <si>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</si>
  <si>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</si>
  <si>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</si>
  <si>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</si>
  <si>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</si>
  <si>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</si>
  <si>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</si>
  <si>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</si>
  <si>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</si>
  <si>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</si>
  <si>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</si>
  <si>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</si>
  <si>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</si>
  <si>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</si>
  <si>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</si>
  <si>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</si>
  <si>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</si>
  <si>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</si>
  <si>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</si>
  <si>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</si>
  <si>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</si>
  <si>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</si>
  <si>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</si>
  <si>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</si>
  <si>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</si>
  <si>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</si>
  <si>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</si>
  <si>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</si>
  <si>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</si>
  <si>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</si>
  <si>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</si>
  <si>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</si>
  <si>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</si>
  <si>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</si>
  <si>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</si>
  <si>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</si>
  <si>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</si>
  <si>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</si>
  <si>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</si>
  <si>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</si>
  <si>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</si>
  <si>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</si>
  <si>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</si>
  <si>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</si>
  <si>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</si>
  <si>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</si>
  <si>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</si>
  <si>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</si>
  <si>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</si>
  <si>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</si>
  <si>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</si>
  <si>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</si>
  <si>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</si>
  <si>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</si>
  <si>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</si>
  <si>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</si>
  <si>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</si>
  <si>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</si>
  <si>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</si>
  <si>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</si>
  <si>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</si>
  <si>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</si>
  <si>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</si>
  <si>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</si>
  <si>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</si>
  <si>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</si>
  <si>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</si>
  <si>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</si>
  <si>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</si>
  <si>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</si>
  <si>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</si>
  <si>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</si>
  <si>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</si>
  <si>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</si>
  <si>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</si>
  <si>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</si>
  <si>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</si>
  <si>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</si>
  <si>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</si>
  <si>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</si>
  <si>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</si>
  <si>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</si>
  <si>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</si>
  <si>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</si>
  <si>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</si>
  <si>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</si>
  <si>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</si>
  <si>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</si>
  <si>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</si>
  <si>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</si>
  <si>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</si>
  <si>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</si>
  <si>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</si>
  <si>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</si>
  <si>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</si>
  <si>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</si>
  <si>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</si>
  <si>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</si>
  <si>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</si>
  <si>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</si>
  <si>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</si>
  <si>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</si>
  <si>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</si>
  <si>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</si>
  <si>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</si>
  <si>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</si>
  <si>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</si>
  <si>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</si>
  <si>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</si>
  <si>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</si>
  <si>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</si>
  <si>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</si>
  <si>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</si>
  <si>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</si>
  <si>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</si>
  <si>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</si>
  <si>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</si>
  <si>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</si>
  <si>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</si>
  <si>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</si>
  <si>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</si>
  <si>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</si>
  <si>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</si>
  <si>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</si>
  <si>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</si>
  <si>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</si>
  <si>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</si>
  <si>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</si>
  <si>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</si>
  <si>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</si>
  <si>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</si>
  <si>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</si>
  <si>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</si>
  <si>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</si>
  <si>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</si>
  <si>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</si>
  <si>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</si>
  <si>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</si>
  <si>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</si>
  <si>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</si>
  <si>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</si>
  <si>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</si>
  <si>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</si>
  <si>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</si>
  <si>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</si>
  <si>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</si>
  <si>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</si>
  <si>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</si>
  <si>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</si>
  <si>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</si>
  <si>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</si>
  <si>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</si>
  <si>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</si>
  <si>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</si>
  <si>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</si>
  <si>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</si>
  <si>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</si>
  <si>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</si>
  <si>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</si>
  <si>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</si>
  <si>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</si>
  <si>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</si>
  <si>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</si>
  <si>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</si>
  <si>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</si>
  <si>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</si>
  <si>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</si>
  <si>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</si>
  <si>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</si>
  <si>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</si>
  <si>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</si>
  <si>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</si>
  <si>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</si>
  <si>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</si>
  <si>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</si>
  <si>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</si>
  <si>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</si>
  <si>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</si>
  <si>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</si>
  <si>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</si>
  <si>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</si>
  <si>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</si>
  <si>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</si>
  <si>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</si>
  <si>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</si>
  <si>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</si>
  <si>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</si>
  <si>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</si>
  <si>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</si>
  <si>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</si>
  <si>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</si>
  <si>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</si>
  <si>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</si>
  <si>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</si>
  <si>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</si>
  <si>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</si>
  <si>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</si>
  <si>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</si>
  <si>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</si>
  <si>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</si>
  <si>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</si>
  <si>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</si>
  <si>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</si>
  <si>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</si>
  <si>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</si>
  <si>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</si>
  <si>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</si>
  <si>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</si>
  <si>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</si>
  <si>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</si>
  <si>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</si>
  <si>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</si>
  <si>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</si>
  <si>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</si>
  <si>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</si>
  <si>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</si>
  <si>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</si>
  <si>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</si>
  <si>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</si>
  <si>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</si>
  <si>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</si>
  <si>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</si>
  <si>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</si>
  <si>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</si>
  <si>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</si>
  <si>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</si>
  <si>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</si>
  <si>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</si>
  <si>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</si>
  <si>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</si>
  <si>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</si>
  <si>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</si>
  <si>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</si>
  <si>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</si>
  <si>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</si>
  <si>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</si>
  <si>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</si>
  <si>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</si>
  <si>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</si>
  <si>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</si>
  <si>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</si>
  <si>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</si>
  <si>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</si>
  <si>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</si>
  <si>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</si>
  <si>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</si>
  <si>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</si>
  <si>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</si>
  <si>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</si>
  <si>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</si>
  <si>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</si>
  <si>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</si>
  <si>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</si>
  <si>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</si>
  <si>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</si>
  <si>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</si>
  <si>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</si>
  <si>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</si>
  <si>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</si>
  <si>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</si>
  <si>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</si>
  <si>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</si>
  <si>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</si>
  <si>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</si>
  <si>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</si>
  <si>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</si>
  <si>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</si>
  <si>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</si>
  <si>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</si>
  <si>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</si>
  <si>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</si>
  <si>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</si>
  <si>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</si>
  <si>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</si>
  <si>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</si>
  <si>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</si>
  <si>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</si>
  <si>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</si>
  <si>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</si>
  <si>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</si>
  <si>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</si>
  <si>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</si>
  <si>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</si>
  <si>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</si>
  <si>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</si>
  <si>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</si>
  <si>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</si>
  <si>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</si>
  <si>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</si>
  <si>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</si>
  <si>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</si>
  <si>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</si>
  <si>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</si>
  <si>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</si>
  <si>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</si>
  <si>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</si>
  <si>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</si>
  <si>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</si>
  <si>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</si>
  <si>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</si>
  <si>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</si>
  <si>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</si>
  <si>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</si>
  <si>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</si>
  <si>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</si>
  <si>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</si>
  <si>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</si>
  <si>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</si>
  <si>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</si>
  <si>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</si>
  <si>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</si>
  <si>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</si>
  <si>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</si>
  <si>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</si>
  <si>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</si>
  <si>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</si>
  <si>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</si>
  <si>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</si>
  <si>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</si>
  <si>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</si>
  <si>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</si>
  <si>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</si>
  <si>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</si>
  <si>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</si>
  <si>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</si>
  <si>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</si>
  <si>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</si>
  <si>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</si>
  <si>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</si>
  <si>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</si>
  <si>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</si>
  <si>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</si>
  <si>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</si>
  <si>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</si>
  <si>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</si>
  <si>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</si>
  <si>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</si>
  <si>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</si>
  <si>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</si>
  <si>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</si>
  <si>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</si>
  <si>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</si>
  <si>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</si>
  <si>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</si>
  <si>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</si>
  <si>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</si>
  <si>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</si>
  <si>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</si>
  <si>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</si>
  <si>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</si>
  <si>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</si>
  <si>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</si>
  <si>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</si>
  <si>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</si>
  <si>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</si>
  <si>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</si>
  <si>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</si>
  <si>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</si>
  <si>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</si>
  <si>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</si>
  <si>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</si>
  <si>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</si>
  <si>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</si>
  <si>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</si>
  <si>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</si>
  <si>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</si>
  <si>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</si>
  <si>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</si>
  <si>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</si>
  <si>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</si>
  <si>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</si>
  <si>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</si>
  <si>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</si>
  <si>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</si>
  <si>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</si>
  <si>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</si>
  <si>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</si>
  <si>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</si>
  <si>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</si>
  <si>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</si>
  <si>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</si>
  <si>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</si>
  <si>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</si>
  <si>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</si>
  <si>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</si>
  <si>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</si>
  <si>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</si>
  <si>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</si>
  <si>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</si>
  <si>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</si>
  <si>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</si>
  <si>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</si>
  <si>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</si>
  <si>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</si>
  <si>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</si>
  <si>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</si>
  <si>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</si>
  <si>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</si>
  <si>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</si>
  <si>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</si>
  <si>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</si>
  <si>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</si>
  <si>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</si>
  <si>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</si>
  <si>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</si>
  <si>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</si>
  <si>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</si>
  <si>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</si>
  <si>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</si>
  <si>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</si>
  <si>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</si>
  <si>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</si>
  <si>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</si>
  <si>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</si>
  <si>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</si>
  <si>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</si>
  <si>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</si>
  <si>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</si>
  <si>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</si>
  <si>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</si>
  <si>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</si>
  <si>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</si>
  <si>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</si>
  <si>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</si>
  <si>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</si>
  <si>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</si>
  <si>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</si>
  <si>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</si>
  <si>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</si>
  <si>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</si>
  <si>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</si>
  <si>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</si>
  <si>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</si>
  <si>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</si>
  <si>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</si>
  <si>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</si>
  <si>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</si>
  <si>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</si>
  <si>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</si>
  <si>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</si>
  <si>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</si>
  <si>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</si>
  <si>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</si>
  <si>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</si>
  <si>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</si>
  <si>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</si>
  <si>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</si>
  <si>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</si>
  <si>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</si>
  <si>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</si>
  <si>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</si>
  <si>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</si>
  <si>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</si>
  <si>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</si>
  <si>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</si>
  <si>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</si>
  <si>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</si>
  <si>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</si>
  <si>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</si>
  <si>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</si>
  <si>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</si>
  <si>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</si>
  <si>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</si>
  <si>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</si>
  <si>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</si>
  <si>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</si>
  <si>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</si>
  <si>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</si>
  <si>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</si>
  <si>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</si>
  <si>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</si>
  <si>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</si>
  <si>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</si>
  <si>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</si>
  <si>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</si>
  <si>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</si>
  <si>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</si>
  <si>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</si>
  <si>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</si>
  <si>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</si>
  <si>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</si>
  <si>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</si>
  <si>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</si>
  <si>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</si>
  <si>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</si>
  <si>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</si>
  <si>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</si>
  <si>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</si>
  <si>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</si>
  <si>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</si>
  <si>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</si>
  <si>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</si>
  <si>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</si>
  <si>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</si>
  <si>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</si>
  <si>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</si>
  <si>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</si>
  <si>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</si>
  <si>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</si>
  <si>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</si>
  <si>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</si>
  <si>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</si>
  <si>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</si>
  <si>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</si>
  <si>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</si>
  <si>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</si>
  <si>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</si>
  <si>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</si>
  <si>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</si>
  <si>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</si>
  <si>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</si>
  <si>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</si>
  <si>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</si>
  <si>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</si>
  <si>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</si>
  <si>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</si>
  <si>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</si>
  <si>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</si>
  <si>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</si>
  <si>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</si>
  <si>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</si>
  <si>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</si>
  <si>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</si>
  <si>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</si>
  <si>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</si>
  <si>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</si>
  <si>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</si>
  <si>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</si>
  <si>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</si>
  <si>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</si>
  <si>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</si>
  <si>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</si>
  <si>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</si>
  <si>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</si>
  <si>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</si>
  <si>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</si>
  <si>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</si>
  <si>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</si>
  <si>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</si>
  <si>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</si>
  <si>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</si>
  <si>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</si>
  <si>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</si>
  <si>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</si>
  <si>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</si>
  <si>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</si>
  <si>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</si>
  <si>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</si>
  <si>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</si>
  <si>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</si>
  <si>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</si>
  <si>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</si>
  <si>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</si>
  <si>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</si>
  <si>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</si>
  <si>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</si>
  <si>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</si>
  <si>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</si>
  <si>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</si>
  <si>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</si>
  <si>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</si>
  <si>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</si>
  <si>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</si>
  <si>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</si>
  <si>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</si>
  <si>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</si>
  <si>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</si>
  <si>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</si>
  <si>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</si>
  <si>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</si>
  <si>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</si>
  <si>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</si>
  <si>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</si>
  <si>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</si>
  <si>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</si>
  <si>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</si>
  <si>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</si>
  <si>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</si>
  <si>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</si>
  <si>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</si>
  <si>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</si>
  <si>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</si>
  <si>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</si>
  <si>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</si>
  <si>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</si>
  <si>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</si>
  <si>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</si>
  <si>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</si>
  <si>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</si>
  <si>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</si>
  <si>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</si>
  <si>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</si>
  <si>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</si>
  <si>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</si>
  <si>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</si>
  <si>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</si>
  <si>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</si>
  <si>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</si>
  <si>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</si>
  <si>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</si>
  <si>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</si>
  <si>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</si>
  <si>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</si>
  <si>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</si>
  <si>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</si>
  <si>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</si>
  <si>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</si>
  <si>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</si>
  <si>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</si>
  <si>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</si>
  <si>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</si>
  <si>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</si>
  <si>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</si>
  <si>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</si>
  <si>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</si>
  <si>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</si>
  <si>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</si>
  <si>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</si>
  <si>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</si>
  <si>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</si>
  <si>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</si>
  <si>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</si>
  <si>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</si>
  <si>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</si>
  <si>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</si>
  <si>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</si>
  <si>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</si>
  <si>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</si>
  <si>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</si>
  <si>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</si>
  <si>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</si>
  <si>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</si>
  <si>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</si>
  <si>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</si>
  <si>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</si>
  <si>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</si>
  <si>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</si>
  <si>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</si>
  <si>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</si>
  <si>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</si>
  <si>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</si>
  <si>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</si>
  <si>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</si>
  <si>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</si>
  <si>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</si>
  <si>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</si>
  <si>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</si>
  <si>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</si>
  <si>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</si>
  <si>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</si>
  <si>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</si>
  <si>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</si>
  <si>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</si>
  <si>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</si>
  <si>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</si>
  <si>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</si>
  <si>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</si>
  <si>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</si>
  <si>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</si>
  <si>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</si>
  <si>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</si>
  <si>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</si>
  <si>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</si>
  <si>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</si>
  <si>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</si>
  <si>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</si>
  <si>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</si>
  <si>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</si>
  <si>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</si>
  <si>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</si>
  <si>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</si>
  <si>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</si>
  <si>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</si>
  <si>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</si>
  <si>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</si>
  <si>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</si>
  <si>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</si>
  <si>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</si>
  <si>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</si>
  <si>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</si>
  <si>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</si>
  <si>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</si>
  <si>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</si>
  <si>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</si>
  <si>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</si>
  <si>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</si>
  <si>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</si>
  <si>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</si>
  <si>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</si>
  <si>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</si>
  <si>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</si>
  <si>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</si>
  <si>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</si>
  <si>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</si>
  <si>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</si>
  <si>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</si>
  <si>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</si>
  <si>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</si>
  <si>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</si>
  <si>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</si>
  <si>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</si>
  <si>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</si>
  <si>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</si>
  <si>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</si>
  <si>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</si>
  <si>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</si>
  <si>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</si>
  <si>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</si>
  <si>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</si>
  <si>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</si>
  <si>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</si>
  <si>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</si>
  <si>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</si>
  <si>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</si>
  <si>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</si>
  <si>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</si>
  <si>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</si>
  <si>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</si>
  <si>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</si>
  <si>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</si>
  <si>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</si>
  <si>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</si>
  <si>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</si>
  <si>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</si>
  <si>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</si>
  <si>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</si>
  <si>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</si>
  <si>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</si>
  <si>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</si>
  <si>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</si>
  <si>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</si>
  <si>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</si>
  <si>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</si>
  <si>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</si>
  <si>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</si>
  <si>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</si>
  <si>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</si>
  <si>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</si>
  <si>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</si>
  <si>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</si>
  <si>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</si>
  <si>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</si>
  <si>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</si>
  <si>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</si>
  <si>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</si>
  <si>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</si>
  <si>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</si>
  <si>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</si>
  <si>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</si>
  <si>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</si>
  <si>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</si>
  <si>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</si>
  <si>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</si>
  <si>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</si>
  <si>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</si>
  <si>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</si>
  <si>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</si>
  <si>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</si>
  <si>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</si>
  <si>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</si>
  <si>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</si>
  <si>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</si>
  <si>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</si>
  <si>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</si>
  <si>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</si>
  <si>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</si>
  <si>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</si>
  <si>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</si>
  <si>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</si>
  <si>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</si>
  <si>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</si>
  <si>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</si>
  <si>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</si>
  <si>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</si>
  <si>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</si>
  <si>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</si>
  <si>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</si>
  <si>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</si>
  <si>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</si>
  <si>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</si>
  <si>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</si>
  <si>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</si>
  <si>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</si>
  <si>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</si>
  <si>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</si>
  <si>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</si>
  <si>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</si>
  <si>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</si>
  <si>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</si>
  <si>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</si>
  <si>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</si>
  <si>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</si>
  <si>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</si>
  <si>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</si>
  <si>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</si>
  <si>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</si>
  <si>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</si>
  <si>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</si>
  <si>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</si>
  <si>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</si>
  <si>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</si>
  <si>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</si>
  <si>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</si>
  <si>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</si>
  <si>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</si>
  <si>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</si>
  <si>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</si>
  <si>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</si>
  <si>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</si>
  <si>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</si>
  <si>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</si>
  <si>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</si>
  <si>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</si>
  <si>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</si>
  <si>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</si>
  <si>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</si>
  <si>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</si>
  <si>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</si>
  <si>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</si>
  <si>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</si>
  <si>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</si>
  <si>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</si>
  <si>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</si>
  <si>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</si>
  <si>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</si>
  <si>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</si>
  <si>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</si>
  <si>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</si>
  <si>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</si>
  <si>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</si>
  <si>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</si>
  <si>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</si>
  <si>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</si>
  <si>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</si>
  <si>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</si>
  <si>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</si>
  <si>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</si>
  <si>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</si>
  <si>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</si>
  <si>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</si>
  <si>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</si>
  <si>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</si>
  <si>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</si>
  <si>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</si>
  <si>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</si>
  <si>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</si>
  <si>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</si>
  <si>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</si>
  <si>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</si>
  <si>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</si>
  <si>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</si>
  <si>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</si>
  <si>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</si>
  <si>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</si>
  <si>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</si>
  <si>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</si>
  <si>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</si>
  <si>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</si>
  <si>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</si>
  <si>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</si>
  <si>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</si>
  <si>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</si>
  <si>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</si>
  <si>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</si>
  <si>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</si>
  <si>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</si>
  <si>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</si>
  <si>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</si>
  <si>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</si>
  <si>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</si>
  <si>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</si>
  <si>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</si>
  <si>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</si>
  <si>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</si>
  <si>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</si>
  <si>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</si>
  <si>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</si>
  <si>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</si>
  <si>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</si>
  <si>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</si>
  <si>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</si>
  <si>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</si>
  <si>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</si>
  <si>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</si>
  <si>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</si>
  <si>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</si>
  <si>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</si>
  <si>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</si>
  <si>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</si>
  <si>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</si>
  <si>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</si>
  <si>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</si>
  <si>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</si>
  <si>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</si>
  <si>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</si>
  <si>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</si>
  <si>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</si>
  <si>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</si>
  <si>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</si>
  <si>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</si>
  <si>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</si>
  <si>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</si>
  <si>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</si>
  <si>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</si>
  <si>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</si>
  <si>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</si>
  <si>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</si>
  <si>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</si>
  <si>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</si>
  <si>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</si>
  <si>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</si>
  <si>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</si>
  <si>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</si>
  <si>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</si>
  <si>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</si>
  <si>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</si>
  <si>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</si>
  <si>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</si>
  <si>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</si>
  <si>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</si>
  <si>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</si>
  <si>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</si>
  <si>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</si>
  <si>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</si>
  <si>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</si>
  <si>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</si>
  <si>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</si>
  <si>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</si>
  <si>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</si>
  <si>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</si>
  <si>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</si>
  <si>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</si>
  <si>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</si>
  <si>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</si>
  <si>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</si>
  <si>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</si>
  <si>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</si>
  <si>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</si>
  <si>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</si>
  <si>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</si>
  <si>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</si>
  <si>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</si>
  <si>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</si>
  <si>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</si>
  <si>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</si>
  <si>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</si>
  <si>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</si>
  <si>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</si>
  <si>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</si>
  <si>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</si>
  <si>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</si>
  <si>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</si>
  <si>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</si>
  <si>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</si>
  <si>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</si>
  <si>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</si>
  <si>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</si>
  <si>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</si>
  <si>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</si>
  <si>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</si>
  <si>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</si>
  <si>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</si>
  <si>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</si>
  <si>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</si>
  <si>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</si>
  <si>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</si>
  <si>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</si>
  <si>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</si>
  <si>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</si>
  <si>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</si>
  <si>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</si>
  <si>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</si>
  <si>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</si>
  <si>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</si>
  <si>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</si>
  <si>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</si>
  <si>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</si>
  <si>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</si>
  <si>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</si>
  <si>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</si>
  <si>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</si>
  <si>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</si>
  <si>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</si>
  <si>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</si>
  <si>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</si>
  <si>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</si>
  <si>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</si>
  <si>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</si>
  <si>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</si>
  <si>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</si>
  <si>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</si>
  <si>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</si>
  <si>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</si>
  <si>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</si>
  <si>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</si>
  <si>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</si>
  <si>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</si>
  <si>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</si>
  <si>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</si>
  <si>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</si>
  <si>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</si>
  <si>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</si>
  <si>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</si>
  <si>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</si>
  <si>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</si>
  <si>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</si>
  <si>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</si>
  <si>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</si>
  <si>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</si>
  <si>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</si>
  <si>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</si>
  <si>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</si>
  <si>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</si>
  <si>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</si>
  <si>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</si>
  <si>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</si>
  <si>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</si>
  <si>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</si>
  <si>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</si>
  <si>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</si>
  <si>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</si>
  <si>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</si>
  <si>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</si>
  <si>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</si>
  <si>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</si>
  <si>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</si>
  <si>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</si>
  <si>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</si>
  <si>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</si>
  <si>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</si>
  <si>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</si>
  <si>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</si>
  <si>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</si>
  <si>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</si>
  <si>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</si>
  <si>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</si>
  <si>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</si>
  <si>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</si>
  <si>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</si>
  <si>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</si>
  <si>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</si>
  <si>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</si>
  <si>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</si>
  <si>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</si>
  <si>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</si>
  <si>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</si>
  <si>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</si>
  <si>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</si>
  <si>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</si>
  <si>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</si>
  <si>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</si>
  <si>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</si>
  <si>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</si>
  <si>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</si>
  <si>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</si>
  <si>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</si>
  <si>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</si>
  <si>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</si>
  <si>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</si>
  <si>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</si>
  <si>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</si>
  <si>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</si>
  <si>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</si>
  <si>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</si>
  <si>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</si>
  <si>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</si>
  <si>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</si>
  <si>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</si>
  <si>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</si>
  <si>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</si>
  <si>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</si>
  <si>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</si>
  <si>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</si>
  <si>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</si>
  <si>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</si>
  <si>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</si>
  <si>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</si>
  <si>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</si>
  <si>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</si>
  <si>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</si>
  <si>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</si>
  <si>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</si>
  <si>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</si>
  <si>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</si>
  <si>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</si>
  <si>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</si>
  <si>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</si>
  <si>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</si>
  <si>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</si>
  <si>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</si>
  <si>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</si>
  <si>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</si>
  <si>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</si>
  <si>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</si>
  <si>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</si>
  <si>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</si>
  <si>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</si>
  <si>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</si>
  <si>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</si>
  <si>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</si>
  <si>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</si>
  <si>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</si>
  <si>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</si>
  <si>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</si>
  <si>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</si>
  <si>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</si>
  <si>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</si>
  <si>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</si>
  <si>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</si>
  <si>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</si>
  <si>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</si>
  <si>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</si>
  <si>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</si>
  <si>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</si>
  <si>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</si>
  <si>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</si>
  <si>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</si>
  <si>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</si>
  <si>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</si>
  <si>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</si>
  <si>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</si>
  <si>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</si>
  <si>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</si>
  <si>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</si>
  <si>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</si>
  <si>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</si>
  <si>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</si>
  <si>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</si>
  <si>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</si>
  <si>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</si>
  <si>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</si>
  <si>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</si>
  <si>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</si>
  <si>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</si>
  <si>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</si>
  <si>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</si>
  <si>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</si>
  <si>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</si>
  <si>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</si>
  <si>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</si>
  <si>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</si>
  <si>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</si>
  <si>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</si>
  <si>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</si>
  <si>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</si>
  <si>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</si>
  <si>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</si>
  <si>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</si>
  <si>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</si>
  <si>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</si>
  <si>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</si>
  <si>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</si>
  <si>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</si>
  <si>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</si>
  <si>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</si>
  <si>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</si>
  <si>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</si>
  <si>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</si>
  <si>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</si>
  <si>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</si>
  <si>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</si>
  <si>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</si>
  <si>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</si>
  <si>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</si>
  <si>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</si>
  <si>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</si>
  <si>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</si>
  <si>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</si>
  <si>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</si>
  <si>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</si>
  <si>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</si>
  <si>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</si>
  <si>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</si>
  <si>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</si>
  <si>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</si>
  <si>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</si>
  <si>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</si>
  <si>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</si>
  <si>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</si>
  <si>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</si>
  <si>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</si>
  <si>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</si>
  <si>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</si>
  <si>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</si>
  <si>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</si>
  <si>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</si>
  <si>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</si>
  <si>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</si>
  <si>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</si>
  <si>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</si>
  <si>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</si>
  <si>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</si>
  <si>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</si>
  <si>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</si>
  <si>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</si>
  <si>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</si>
  <si>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</si>
  <si>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</si>
  <si>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</si>
  <si>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</si>
  <si>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</si>
  <si>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</si>
  <si>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</si>
  <si>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</si>
  <si>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</si>
  <si>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</si>
  <si>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</si>
  <si>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</si>
  <si>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</si>
  <si>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</si>
  <si>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</si>
  <si>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</si>
  <si>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</si>
  <si>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</si>
  <si>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</si>
  <si>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</si>
  <si>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</si>
  <si>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</si>
  <si>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</si>
  <si>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</si>
  <si>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</si>
  <si>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</si>
  <si>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</si>
  <si>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</si>
  <si>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</si>
  <si>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</si>
  <si>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</si>
  <si>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</si>
  <si>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</si>
  <si>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</si>
  <si>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</si>
  <si>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</si>
  <si>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</si>
  <si>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</si>
  <si>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</si>
  <si>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</si>
  <si>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</si>
  <si>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</si>
  <si>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</si>
  <si>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</si>
  <si>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</si>
  <si>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</si>
  <si>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</si>
  <si>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</si>
  <si>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</si>
  <si>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</si>
  <si>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</si>
  <si>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</si>
  <si>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</si>
  <si>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</si>
  <si>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</si>
  <si>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</si>
  <si>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</si>
  <si>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</si>
  <si>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</si>
  <si>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</si>
  <si>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</si>
  <si>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</si>
  <si>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</si>
  <si>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</si>
  <si>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</si>
  <si>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</si>
  <si>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</si>
  <si>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</si>
  <si>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</si>
  <si>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</si>
  <si>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</si>
  <si>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</si>
  <si>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</si>
  <si>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</si>
  <si>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</si>
  <si>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</si>
  <si>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</si>
  <si>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</si>
  <si>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</si>
  <si>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</si>
  <si>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</si>
  <si>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</si>
  <si>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</si>
  <si>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</si>
  <si>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</si>
  <si>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</si>
  <si>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</si>
  <si>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</si>
  <si>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</si>
  <si>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</si>
  <si>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</si>
  <si>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</si>
  <si>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</si>
  <si>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</si>
  <si>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</si>
  <si>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</si>
  <si>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</si>
  <si>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</si>
  <si>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</si>
  <si>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</si>
  <si>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</si>
  <si>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</si>
  <si>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</si>
  <si>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</si>
  <si>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</si>
  <si>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</si>
  <si>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</si>
  <si>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</si>
  <si>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</si>
  <si>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</si>
  <si>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</si>
  <si>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</si>
  <si>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</si>
  <si>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</si>
  <si>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</si>
  <si>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</si>
  <si>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</si>
  <si>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</si>
  <si>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</si>
  <si>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</si>
  <si>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</si>
  <si>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</si>
  <si>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</si>
  <si>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</si>
  <si>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</si>
  <si>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</si>
  <si>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</si>
  <si>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</si>
  <si>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</si>
  <si>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</si>
  <si>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</si>
  <si>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</si>
  <si>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</si>
  <si>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</si>
  <si>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</si>
  <si>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</si>
  <si>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</si>
  <si>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</si>
  <si>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</si>
  <si>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</si>
  <si>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</si>
  <si>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</si>
  <si>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</si>
  <si>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</si>
  <si>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</si>
  <si>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</si>
  <si>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</si>
  <si>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</si>
  <si>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</si>
  <si>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</si>
  <si>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</si>
  <si>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</si>
  <si>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</si>
  <si>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</si>
  <si>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</si>
  <si>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</si>
  <si>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</si>
  <si>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</si>
  <si>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</si>
  <si>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</si>
  <si>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</si>
  <si>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</si>
  <si>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</si>
  <si>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</si>
  <si>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</si>
  <si>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</si>
  <si>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</si>
  <si>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</si>
  <si>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</si>
  <si>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</si>
  <si>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</si>
  <si>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</si>
  <si>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</si>
  <si>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</si>
  <si>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</si>
  <si>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</si>
  <si>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</si>
  <si>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</si>
  <si>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</si>
  <si>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</si>
  <si>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</si>
  <si>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</si>
  <si>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</si>
  <si>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</si>
  <si>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</si>
  <si>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</si>
  <si>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</si>
  <si>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</si>
  <si>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</si>
  <si>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</si>
  <si>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</si>
  <si>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</si>
  <si>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</si>
  <si>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</si>
  <si>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</si>
  <si>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</si>
  <si>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</si>
  <si>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</si>
  <si>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</si>
  <si>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</si>
  <si>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</si>
  <si>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</si>
  <si>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</si>
  <si>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</si>
  <si>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</si>
  <si>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</si>
  <si>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</si>
  <si>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</si>
  <si>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</si>
  <si>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</si>
  <si>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</si>
  <si>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</si>
  <si>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</si>
  <si>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</si>
  <si>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</si>
  <si>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</si>
  <si>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</si>
  <si>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</si>
  <si>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</si>
  <si>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</si>
  <si>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</si>
  <si>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</si>
  <si>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</si>
  <si>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</si>
  <si>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</si>
  <si>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</si>
  <si>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</si>
  <si>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</si>
  <si>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</si>
  <si>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</si>
  <si>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</si>
  <si>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</si>
  <si>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</si>
  <si>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</si>
  <si>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</si>
  <si>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</si>
  <si>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</si>
  <si>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</si>
  <si>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</si>
  <si>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</si>
  <si>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</si>
  <si>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</si>
  <si>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</si>
  <si>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</si>
  <si>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</si>
  <si>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</si>
  <si>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</si>
  <si>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</si>
  <si>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</si>
  <si>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</si>
  <si>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</si>
  <si>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</si>
  <si>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</si>
  <si>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</si>
  <si>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</si>
  <si>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</si>
  <si>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</si>
  <si>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</si>
  <si>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</si>
  <si>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</si>
  <si>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</si>
  <si>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</si>
  <si>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</si>
  <si>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</si>
  <si>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</si>
  <si>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</si>
  <si>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</si>
  <si>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</si>
  <si>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</si>
  <si>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</si>
  <si>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</si>
  <si>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</si>
  <si>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</si>
  <si>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</si>
  <si>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</si>
  <si>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</si>
  <si>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</si>
  <si>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</si>
  <si>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</si>
  <si>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</si>
  <si>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</si>
  <si>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</si>
  <si>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</si>
  <si>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</si>
  <si>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</si>
  <si>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</si>
  <si>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</si>
  <si>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</si>
  <si>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</si>
  <si>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</si>
  <si>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</si>
  <si>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</si>
  <si>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</si>
  <si>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</si>
  <si>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</si>
  <si>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</si>
  <si>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</si>
  <si>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</si>
  <si>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</si>
  <si>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</si>
  <si>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</si>
  <si>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</si>
  <si>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</si>
  <si>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</si>
  <si>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</si>
  <si>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</si>
  <si>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</si>
  <si>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</si>
  <si>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</si>
  <si>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</si>
  <si>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</si>
  <si>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</si>
  <si>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</si>
  <si>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</si>
  <si>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</si>
  <si>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</si>
  <si>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</si>
  <si>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</si>
  <si>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</si>
  <si>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</si>
  <si>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</si>
  <si>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</si>
  <si>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</si>
  <si>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</si>
  <si>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</si>
  <si>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</si>
  <si>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</si>
  <si>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</si>
  <si>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</si>
  <si>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</si>
  <si>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</si>
  <si>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</si>
  <si>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</si>
  <si>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</si>
  <si>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</si>
  <si>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</si>
  <si>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</si>
  <si>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</si>
  <si>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</si>
  <si>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</si>
  <si>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</si>
  <si>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</si>
  <si>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</si>
  <si>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</si>
  <si>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</si>
  <si>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</si>
  <si>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</si>
  <si>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</si>
  <si>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</si>
  <si>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</si>
  <si>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</si>
  <si>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</si>
  <si>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</si>
  <si>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</si>
  <si>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</si>
  <si>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</si>
  <si>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</si>
  <si>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</si>
  <si>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</si>
  <si>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</si>
  <si>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</si>
  <si>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</si>
  <si>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</si>
  <si>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</si>
  <si>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</si>
  <si>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</si>
  <si>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</si>
  <si>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</si>
  <si>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</si>
  <si>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</si>
  <si>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</si>
  <si>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</si>
  <si>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</si>
  <si>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</si>
  <si>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</si>
  <si>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</si>
  <si>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</si>
  <si>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</si>
  <si>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</si>
  <si>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</si>
  <si>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</si>
  <si>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</si>
  <si>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</si>
  <si>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</si>
  <si>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</si>
  <si>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</si>
  <si>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</si>
  <si>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</si>
  <si>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</si>
  <si>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</si>
  <si>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</si>
  <si>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</si>
  <si>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</si>
  <si>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</si>
  <si>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</si>
  <si>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</si>
  <si>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</si>
  <si>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</si>
  <si>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</si>
  <si>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</si>
  <si>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</si>
  <si>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</si>
  <si>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</si>
  <si>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</si>
  <si>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</si>
  <si>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</si>
  <si>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</si>
  <si>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</si>
  <si>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</si>
  <si>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</si>
  <si>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</si>
  <si>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</si>
  <si>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</si>
  <si>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</si>
  <si>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</si>
  <si>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</si>
  <si>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</si>
  <si>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</si>
  <si>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</si>
  <si>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</si>
  <si>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</si>
  <si>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</si>
  <si>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</si>
  <si>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</si>
  <si>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</si>
  <si>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</si>
  <si>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</si>
  <si>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</si>
  <si>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</si>
  <si>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</si>
  <si>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</si>
  <si>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</si>
  <si>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</si>
  <si>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</si>
  <si>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</si>
  <si>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</si>
  <si>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</si>
  <si>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</si>
  <si>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</si>
  <si>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</si>
  <si>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</si>
  <si>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</si>
  <si>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</si>
  <si>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</si>
  <si>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</si>
  <si>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</si>
  <si>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</si>
  <si>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</si>
  <si>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</si>
  <si>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</si>
  <si>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</si>
  <si>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</si>
  <si>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</si>
  <si>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</si>
  <si>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</si>
  <si>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</si>
  <si>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</si>
  <si>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</si>
  <si>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</si>
  <si>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</si>
  <si>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</si>
  <si>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</si>
  <si>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</si>
  <si>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</si>
  <si>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</si>
  <si>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</si>
  <si>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</si>
  <si>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</si>
  <si>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</si>
  <si>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</si>
  <si>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</si>
  <si>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</si>
  <si>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</si>
  <si>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</si>
  <si>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</si>
  <si>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</si>
  <si>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</si>
  <si>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</si>
  <si>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</si>
  <si>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</si>
  <si>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</si>
  <si>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</si>
  <si>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</si>
  <si>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</si>
  <si>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</si>
  <si>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</si>
  <si>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</si>
  <si>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</si>
  <si>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</si>
  <si>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</si>
  <si>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</si>
  <si>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</si>
  <si>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</si>
  <si>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</si>
  <si>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</si>
  <si>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</si>
  <si>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</si>
  <si>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</si>
  <si>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</si>
  <si>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</si>
  <si>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</si>
  <si>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</si>
  <si>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</si>
  <si>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</si>
  <si>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</si>
  <si>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</si>
  <si>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</si>
  <si>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</si>
  <si>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</si>
  <si>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</si>
  <si>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</si>
  <si>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</si>
  <si>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</si>
  <si>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</si>
  <si>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</si>
  <si>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</si>
  <si>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</si>
  <si>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</si>
  <si>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</si>
  <si>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</si>
  <si>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</si>
  <si>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</si>
  <si>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</si>
  <si>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</si>
  <si>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</si>
  <si>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</si>
  <si>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</si>
  <si>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</si>
  <si>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</si>
  <si>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</si>
  <si>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</si>
  <si>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</si>
  <si>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</si>
  <si>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</si>
  <si>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</si>
  <si>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</si>
  <si>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</si>
  <si>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</si>
  <si>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</si>
  <si>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</si>
  <si>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</si>
  <si>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</si>
  <si>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</si>
  <si>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</si>
  <si>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</si>
  <si>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</si>
  <si>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</si>
  <si>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</si>
  <si>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</si>
  <si>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</si>
  <si>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</si>
  <si>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</si>
  <si>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</si>
  <si>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</si>
  <si>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</si>
  <si>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</si>
  <si>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</si>
  <si>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</si>
  <si>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</si>
  <si>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</si>
  <si>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</si>
  <si>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</si>
  <si>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</si>
  <si>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</si>
  <si>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</si>
  <si>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</si>
  <si>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</si>
  <si>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</si>
  <si>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</si>
  <si>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</si>
  <si>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</si>
  <si>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</si>
  <si>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</si>
  <si>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</si>
  <si>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</si>
  <si>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</si>
  <si>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</si>
  <si>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</si>
  <si>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</si>
  <si>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</si>
  <si>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</si>
  <si>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</si>
  <si>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</si>
  <si>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</si>
  <si>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</si>
  <si>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</si>
  <si>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</si>
  <si>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</si>
  <si>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</si>
  <si>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</si>
  <si>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</si>
  <si>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</si>
  <si>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</si>
  <si>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</si>
  <si>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</si>
  <si>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</si>
  <si>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</si>
  <si>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</si>
  <si>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</si>
  <si>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</si>
  <si>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</si>
  <si>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</si>
  <si>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</si>
  <si>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</si>
  <si>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</si>
  <si>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</si>
  <si>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</si>
  <si>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</si>
  <si>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</si>
  <si>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</si>
  <si>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</si>
  <si>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</si>
  <si>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</si>
  <si>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</si>
  <si>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</si>
  <si>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</si>
  <si>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</si>
  <si>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</si>
  <si>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</si>
  <si>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</si>
  <si>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</si>
  <si>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</si>
  <si>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</si>
  <si>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</si>
  <si>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</si>
  <si>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</si>
  <si>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</si>
  <si>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</si>
  <si>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</si>
  <si>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</si>
  <si>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</si>
  <si>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</si>
  <si>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</si>
  <si>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</si>
  <si>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</si>
  <si>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</si>
  <si>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</si>
  <si>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</si>
  <si>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</si>
  <si>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</si>
  <si>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</si>
  <si>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</si>
  <si>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</si>
  <si>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</si>
  <si>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</si>
  <si>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</si>
  <si>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</si>
  <si>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</si>
  <si>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</si>
  <si>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</si>
  <si>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</si>
  <si>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</si>
  <si>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</si>
  <si>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</si>
  <si>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</si>
  <si>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</si>
  <si>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</si>
  <si>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</si>
  <si>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</si>
  <si>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</si>
  <si>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</si>
  <si>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</si>
  <si>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</si>
  <si>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</si>
  <si>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</si>
  <si>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</si>
  <si>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</si>
  <si>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</si>
  <si>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</si>
  <si>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</si>
  <si>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</si>
  <si>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</si>
  <si>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</si>
  <si>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</si>
  <si>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</si>
  <si>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</si>
  <si>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</si>
  <si>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</si>
  <si>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</si>
  <si>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</si>
  <si>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</si>
  <si>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</si>
  <si>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</si>
  <si>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</si>
  <si>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</si>
  <si>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</si>
  <si>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</si>
  <si>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</si>
  <si>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</si>
  <si>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</si>
  <si>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</si>
  <si>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</si>
  <si>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</si>
  <si>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</si>
  <si>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</si>
  <si>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</si>
  <si>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</si>
  <si>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</si>
  <si>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</si>
  <si>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</si>
  <si>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</si>
  <si>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</si>
  <si>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</si>
  <si>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</si>
  <si>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</si>
  <si>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</si>
  <si>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</si>
  <si>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</si>
  <si>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</si>
  <si>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</si>
  <si>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</si>
  <si>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</si>
  <si>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</si>
  <si>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</si>
  <si>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</si>
  <si>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</si>
  <si>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</si>
  <si>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</si>
  <si>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</si>
  <si>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</si>
  <si>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</si>
  <si>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</si>
  <si>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</si>
  <si>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</si>
  <si>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</si>
  <si>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</si>
  <si>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</si>
  <si>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</si>
  <si>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</si>
  <si>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</si>
  <si>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</si>
  <si>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</si>
  <si>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</si>
  <si>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</si>
  <si>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</si>
  <si>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</si>
  <si>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</si>
  <si>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</si>
  <si>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</si>
  <si>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</si>
  <si>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</si>
  <si>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</si>
  <si>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</si>
  <si>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</si>
  <si>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</si>
  <si>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</si>
  <si>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</si>
  <si>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</si>
  <si>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</si>
  <si>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</si>
  <si>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</si>
  <si>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</si>
  <si>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</si>
  <si>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</si>
  <si>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</si>
  <si>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</si>
  <si>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</si>
  <si>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</si>
  <si>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</si>
  <si>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</si>
  <si>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</si>
  <si>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</si>
  <si>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</si>
  <si>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</si>
  <si>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</si>
  <si>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</si>
  <si>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</si>
  <si>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</si>
  <si>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</si>
  <si>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</si>
  <si>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</si>
  <si>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</si>
  <si>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</si>
  <si>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</si>
  <si>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</si>
  <si>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</si>
  <si>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</si>
  <si>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</si>
  <si>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</si>
  <si>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</si>
  <si>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</si>
  <si>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</si>
  <si>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</si>
  <si>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</si>
  <si>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</si>
  <si>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</si>
  <si>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</si>
  <si>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</si>
  <si>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</si>
  <si>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</si>
  <si>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</si>
  <si>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</si>
  <si>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</si>
  <si>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</si>
  <si>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</si>
  <si>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</si>
  <si>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</si>
  <si>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</si>
  <si>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</si>
  <si>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</si>
  <si>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</si>
  <si>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</si>
  <si>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</si>
  <si>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</si>
  <si>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</si>
  <si>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</si>
  <si>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</si>
  <si>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</si>
  <si>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</si>
  <si>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</si>
  <si>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</si>
  <si>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</si>
  <si>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</si>
  <si>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</si>
  <si>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</si>
  <si>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</si>
  <si>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</si>
  <si>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</si>
  <si>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</si>
  <si>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</si>
  <si>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</si>
  <si>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</si>
  <si>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</si>
  <si>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</si>
  <si>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</si>
  <si>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</si>
  <si>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</si>
  <si>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</si>
  <si>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</si>
  <si>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</si>
  <si>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</si>
  <si>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</si>
  <si>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</si>
  <si>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</si>
  <si>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</si>
  <si>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</si>
  <si>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</si>
  <si>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</si>
  <si>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</si>
  <si>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</si>
  <si>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</si>
  <si>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</si>
  <si>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</si>
  <si>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</si>
  <si>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</si>
  <si>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</si>
  <si>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</si>
  <si>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</si>
  <si>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</si>
  <si>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</si>
  <si>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</si>
  <si>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</si>
  <si>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</si>
  <si>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</si>
  <si>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</si>
  <si>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</si>
  <si>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</si>
  <si>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</si>
  <si>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</si>
  <si>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</si>
  <si>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</si>
  <si>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</si>
  <si>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</si>
  <si>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</si>
  <si>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</si>
  <si>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</si>
  <si>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</si>
  <si>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</si>
  <si>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</si>
  <si>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</si>
  <si>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</si>
  <si>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</si>
  <si>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</si>
  <si>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</si>
  <si>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</si>
  <si>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</si>
  <si>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</si>
  <si>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</si>
  <si>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</si>
  <si>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</si>
  <si>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</si>
  <si>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</si>
  <si>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</si>
  <si>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</si>
  <si>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</si>
  <si>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</si>
  <si>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</si>
  <si>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</si>
  <si>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</si>
  <si>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</si>
  <si>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</si>
  <si>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</si>
  <si>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</si>
  <si>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</si>
  <si>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</si>
  <si>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</si>
  <si>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</si>
  <si>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</si>
  <si>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</si>
  <si>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</si>
  <si>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</si>
  <si>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</si>
  <si>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</si>
  <si>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</si>
  <si>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</si>
  <si>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</si>
  <si>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</si>
  <si>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</si>
  <si>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</si>
  <si>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</si>
  <si>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</si>
  <si>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</si>
  <si>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</si>
  <si>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</si>
  <si>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</si>
  <si>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</si>
  <si>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</si>
  <si>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</si>
  <si>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</si>
  <si>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</si>
  <si>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</si>
  <si>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</si>
  <si>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</si>
  <si>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</si>
  <si>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</si>
  <si>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</si>
  <si>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</si>
  <si>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</si>
  <si>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</si>
  <si>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</si>
  <si>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</si>
  <si>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</si>
  <si>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</si>
  <si>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</si>
  <si>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</si>
  <si>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</si>
  <si>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</si>
  <si>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</si>
  <si>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</si>
  <si>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</si>
  <si>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</si>
  <si>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</si>
  <si>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</si>
  <si>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</si>
  <si>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</si>
  <si>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</si>
  <si>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</si>
  <si>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</si>
  <si>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</si>
  <si>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</si>
  <si>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</si>
  <si>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</si>
  <si>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</si>
  <si>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</si>
  <si>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</si>
  <si>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</si>
  <si>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</si>
  <si>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</si>
  <si>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</si>
  <si>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</si>
  <si>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</si>
  <si>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</si>
  <si>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</si>
  <si>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</si>
  <si>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</si>
  <si>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</si>
  <si>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</si>
  <si>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</si>
  <si>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</si>
  <si>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</si>
  <si>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</si>
  <si>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</si>
  <si>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</si>
  <si>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</si>
  <si>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</si>
  <si>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</si>
  <si>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</si>
  <si>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</si>
  <si>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</si>
  <si>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</si>
  <si>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</si>
  <si>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</si>
  <si>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</si>
  <si>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</si>
  <si>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</si>
  <si>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</si>
  <si>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</si>
  <si>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</si>
  <si>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</si>
  <si>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</si>
  <si>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</si>
  <si>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</si>
  <si>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</si>
  <si>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</si>
  <si>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</si>
  <si>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</si>
  <si>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</si>
  <si>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</si>
  <si>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</si>
  <si>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</si>
  <si>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</si>
  <si>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</si>
  <si>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</si>
  <si>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</si>
  <si>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</si>
  <si>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</si>
  <si>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</si>
  <si>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</si>
  <si>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</si>
  <si>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</si>
  <si>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</si>
  <si>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</si>
  <si>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</si>
  <si>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</si>
  <si>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</si>
  <si>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</si>
  <si>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</si>
  <si>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</si>
  <si>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</si>
  <si>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</si>
  <si>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</si>
  <si>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</si>
  <si>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</si>
  <si>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</si>
  <si>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</si>
  <si>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</si>
  <si>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</si>
  <si>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</si>
  <si>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</si>
  <si>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</si>
  <si>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</si>
  <si>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</si>
  <si>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</si>
  <si>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</si>
  <si>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</si>
  <si>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</si>
  <si>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</si>
  <si>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</si>
  <si>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</si>
  <si>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</si>
  <si>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</si>
  <si>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</si>
  <si>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</si>
  <si>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</si>
  <si>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</si>
  <si>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</si>
  <si>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</si>
  <si>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</si>
  <si>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</si>
  <si>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</si>
  <si>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</si>
  <si>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</si>
  <si>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</si>
  <si>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</si>
  <si>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</si>
  <si>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</si>
  <si>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</si>
  <si>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</si>
  <si>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</si>
  <si>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</si>
  <si>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</si>
  <si>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</si>
  <si>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</si>
  <si>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</si>
  <si>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</si>
  <si>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</si>
  <si>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</si>
  <si>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</si>
  <si>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</si>
  <si>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</si>
  <si>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</si>
  <si>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</si>
  <si>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</si>
  <si>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</si>
  <si>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</si>
  <si>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</si>
  <si>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</si>
  <si>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</si>
  <si>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</si>
  <si>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</si>
  <si>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</si>
  <si>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</si>
  <si>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</si>
  <si>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</si>
  <si>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</si>
  <si>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</si>
  <si>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</si>
  <si>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</si>
  <si>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</si>
  <si>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</si>
  <si>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</si>
  <si>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</si>
  <si>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</si>
  <si>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</si>
  <si>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</si>
  <si>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</si>
  <si>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</si>
  <si>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</si>
  <si>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</si>
  <si>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</si>
  <si>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</si>
  <si>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</si>
  <si>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</si>
  <si>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</si>
  <si>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</si>
  <si>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</si>
  <si>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</si>
  <si>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</si>
  <si>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</si>
  <si>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</si>
  <si>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</si>
  <si>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</si>
  <si>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</si>
  <si>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</si>
  <si>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</si>
  <si>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</si>
  <si>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</si>
  <si>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</si>
  <si>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</si>
  <si>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</si>
  <si>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</si>
  <si>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</si>
  <si>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</si>
  <si>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</si>
  <si>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</si>
  <si>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</si>
  <si>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</si>
  <si>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</si>
  <si>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</si>
  <si>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</si>
  <si>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</si>
  <si>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</si>
  <si>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</si>
  <si>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</si>
  <si>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</si>
  <si>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</si>
  <si>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</si>
  <si>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</si>
  <si>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</si>
  <si>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</si>
  <si>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</si>
  <si>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</si>
  <si>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</si>
  <si>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</si>
  <si>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</si>
  <si>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</si>
  <si>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</si>
  <si>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</si>
  <si>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</si>
  <si>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</si>
  <si>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</si>
  <si>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</si>
  <si>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</si>
  <si>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</si>
  <si>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</si>
  <si>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</si>
  <si>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</si>
  <si>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</si>
  <si>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</si>
  <si>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</si>
  <si>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</si>
  <si>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</si>
  <si>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</si>
  <si>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</si>
  <si>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</si>
  <si>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</si>
  <si>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</si>
  <si>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</si>
  <si>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</si>
  <si>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</si>
  <si>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</si>
  <si>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</si>
  <si>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</si>
  <si>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</si>
  <si>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</si>
  <si>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</si>
  <si>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</si>
  <si>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</si>
  <si>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</si>
  <si>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</si>
  <si>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</si>
  <si>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</si>
  <si>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</si>
  <si>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</si>
  <si>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</si>
  <si>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</si>
  <si>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</si>
  <si>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</si>
  <si>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</si>
  <si>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</si>
  <si>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</si>
  <si>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</si>
  <si>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</si>
  <si>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</si>
  <si>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</si>
  <si>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</si>
  <si>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</si>
  <si>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</si>
  <si>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</si>
  <si>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</si>
  <si>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</si>
  <si>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</si>
  <si>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</si>
  <si>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</si>
  <si>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</si>
  <si>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</si>
  <si>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</si>
  <si>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</si>
  <si>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</si>
  <si>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</si>
  <si>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</si>
  <si>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</si>
  <si>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</si>
  <si>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</si>
  <si>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</si>
  <si>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</si>
  <si>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</si>
  <si>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</si>
  <si>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</si>
  <si>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</si>
  <si>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</si>
  <si>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</si>
  <si>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</si>
  <si>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</si>
  <si>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</si>
  <si>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</si>
  <si>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</si>
  <si>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</si>
  <si>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</si>
  <si>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</si>
  <si>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</si>
  <si>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</si>
  <si>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</si>
  <si>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</si>
  <si>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</si>
  <si>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</si>
  <si>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</si>
  <si>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</si>
  <si>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</si>
  <si>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</si>
  <si>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</si>
  <si>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</si>
  <si>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</si>
  <si>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</si>
  <si>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</si>
  <si>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</si>
  <si>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</si>
  <si>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</si>
  <si>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</si>
  <si>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</si>
  <si>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</si>
  <si>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</si>
  <si>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</si>
  <si>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</si>
  <si>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</si>
  <si>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</si>
  <si>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</si>
  <si>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</si>
  <si>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</si>
  <si>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</si>
  <si>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</si>
  <si>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</si>
  <si>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</si>
  <si>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</si>
  <si>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</si>
  <si>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</si>
  <si>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</si>
  <si>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</si>
  <si>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</si>
  <si>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</si>
  <si>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</si>
  <si>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</si>
  <si>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</si>
  <si>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</si>
  <si>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</si>
  <si>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</si>
  <si>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</si>
  <si>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</si>
  <si>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</si>
  <si>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</si>
  <si>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</si>
  <si>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</si>
  <si>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</si>
  <si>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</si>
  <si>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</si>
  <si>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</si>
  <si>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</si>
  <si>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</si>
  <si>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</si>
  <si>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</si>
  <si>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</si>
  <si>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</si>
  <si>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</si>
  <si>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</si>
  <si>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</si>
  <si>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</si>
  <si>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</si>
  <si>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</si>
  <si>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</si>
  <si>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</si>
  <si>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</si>
  <si>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</si>
  <si>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</si>
  <si>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</si>
  <si>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</si>
  <si>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</si>
  <si>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</si>
  <si>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</si>
  <si>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</si>
  <si>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</si>
  <si>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</si>
  <si>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</si>
  <si>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</si>
  <si>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</si>
  <si>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</si>
  <si>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</si>
  <si>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</si>
  <si>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</si>
  <si>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</si>
  <si>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</si>
  <si>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</si>
  <si>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</si>
  <si>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</si>
  <si>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</si>
  <si>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</si>
  <si>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</si>
  <si>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</si>
  <si>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</si>
  <si>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</si>
  <si>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</si>
  <si>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</si>
  <si>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</si>
  <si>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</si>
  <si>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</si>
  <si>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</si>
  <si>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</si>
  <si>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</si>
  <si>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</si>
  <si>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</si>
  <si>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</si>
  <si>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</si>
  <si>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</si>
  <si>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</si>
  <si>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</si>
  <si>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</si>
  <si>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</si>
  <si>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</si>
  <si>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</si>
  <si>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</si>
  <si>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</si>
  <si>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</si>
  <si>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</si>
  <si>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</si>
  <si>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</si>
  <si>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</si>
  <si>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</si>
  <si>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</si>
  <si>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</si>
  <si>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</si>
  <si>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</si>
  <si>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</si>
  <si>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</si>
  <si>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</si>
  <si>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</si>
  <si>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</si>
  <si>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</si>
  <si>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</si>
  <si>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</si>
  <si>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</si>
  <si>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</si>
  <si>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</si>
  <si>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</si>
  <si>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</si>
  <si>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</si>
  <si>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</si>
  <si>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</si>
  <si>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</si>
  <si>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</si>
  <si>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</si>
  <si>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</si>
  <si>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</si>
  <si>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</si>
  <si>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</si>
  <si>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</si>
  <si>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</si>
  <si>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</si>
  <si>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</si>
  <si>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</si>
  <si>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</si>
  <si>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</si>
  <si>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</si>
  <si>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</si>
  <si>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</si>
  <si>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</si>
  <si>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</si>
  <si>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</si>
  <si>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</si>
  <si>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</si>
  <si>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</si>
  <si>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</si>
  <si>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</si>
  <si>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</si>
  <si>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</si>
  <si>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</si>
  <si>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</si>
  <si>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</si>
  <si>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</si>
  <si>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</si>
  <si>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</si>
  <si>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</si>
  <si>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</si>
  <si>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</si>
  <si>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</si>
  <si>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</si>
  <si>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</si>
  <si>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</si>
  <si>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</si>
  <si>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</si>
  <si>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</si>
  <si>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</si>
  <si>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</si>
  <si>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</si>
  <si>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</si>
  <si>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</si>
  <si>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</si>
  <si>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</si>
  <si>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</si>
  <si>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</si>
  <si>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</si>
  <si>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</si>
  <si>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</si>
  <si>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</si>
  <si>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</si>
  <si>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</si>
  <si>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</si>
  <si>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</si>
  <si>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</si>
  <si>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</si>
  <si>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</si>
  <si>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</si>
  <si>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</si>
  <si>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</si>
  <si>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</si>
  <si>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</si>
  <si>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</si>
  <si>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</si>
  <si>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</si>
  <si>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</si>
  <si>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</si>
  <si>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</si>
  <si>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</si>
  <si>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</si>
  <si>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</si>
  <si>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</si>
  <si>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</si>
  <si>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</si>
  <si>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</si>
  <si>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</si>
  <si>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</si>
  <si>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</si>
  <si>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</si>
  <si>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</si>
  <si>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</si>
  <si>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</si>
  <si>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</si>
  <si>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</si>
  <si>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</si>
  <si>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</si>
  <si>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</si>
  <si>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</si>
  <si>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</si>
  <si>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</si>
  <si>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</si>
  <si>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</si>
  <si>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</si>
  <si>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</si>
  <si>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</si>
  <si>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</si>
  <si>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</si>
  <si>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</si>
  <si>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</si>
  <si>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</si>
  <si>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</si>
  <si>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</si>
  <si>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</si>
  <si>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</si>
  <si>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</si>
  <si>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</si>
  <si>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</si>
  <si>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</si>
  <si>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</si>
  <si>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</si>
  <si>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</si>
  <si>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</si>
  <si>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</si>
  <si>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</si>
  <si>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</si>
  <si>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</si>
  <si>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</si>
  <si>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</si>
  <si>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</si>
  <si>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</si>
  <si>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</si>
  <si>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</si>
  <si>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</si>
  <si>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</si>
  <si>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</si>
  <si>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</si>
  <si>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</si>
  <si>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</si>
  <si>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</si>
  <si>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</si>
  <si>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</si>
  <si>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</si>
  <si>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</si>
  <si>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</si>
  <si>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</si>
  <si>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</si>
  <si>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</si>
  <si>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</si>
  <si>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</si>
  <si>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</si>
  <si>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</si>
  <si>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</si>
  <si>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</si>
  <si>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</si>
  <si>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</si>
  <si>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</si>
  <si>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</si>
  <si>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</si>
  <si>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</si>
  <si>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</si>
  <si>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</si>
  <si>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</si>
  <si>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</si>
  <si>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</si>
  <si>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</si>
  <si>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</si>
  <si>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</si>
  <si>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</si>
  <si>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</si>
  <si>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</si>
  <si>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</si>
  <si>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</si>
  <si>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</si>
  <si>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</si>
  <si>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</si>
  <si>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</si>
  <si>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</si>
  <si>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</si>
  <si>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</si>
  <si>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</si>
  <si>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</si>
  <si>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</si>
  <si>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</si>
  <si>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</si>
  <si>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</si>
  <si>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</si>
  <si>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</si>
  <si>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</si>
  <si>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</si>
  <si>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</si>
  <si>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</si>
  <si>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</si>
  <si>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</si>
  <si>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</si>
  <si>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</si>
  <si>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</si>
  <si>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</si>
  <si>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</si>
  <si>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</si>
  <si>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</si>
  <si>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</si>
  <si>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</si>
  <si>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</si>
  <si>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</si>
  <si>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</si>
  <si>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</si>
  <si>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</si>
  <si>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</si>
  <si>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</si>
  <si>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</si>
  <si>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</si>
  <si>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</si>
  <si>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</si>
  <si>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</si>
  <si>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</si>
  <si>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</si>
  <si>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</si>
  <si>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</si>
  <si>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</si>
  <si>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</si>
  <si>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</si>
  <si>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</si>
  <si>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</si>
  <si>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</si>
  <si>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</si>
  <si>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</si>
  <si>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</si>
  <si>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</si>
  <si>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</si>
  <si>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</si>
  <si>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</si>
  <si>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</si>
  <si>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</si>
  <si>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</si>
  <si>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</si>
  <si>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</si>
  <si>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</si>
  <si>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</si>
  <si>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</si>
  <si>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</si>
  <si>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</si>
  <si>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</si>
  <si>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</si>
  <si>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</si>
  <si>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</si>
  <si>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</si>
  <si>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</si>
  <si>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</si>
  <si>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</si>
  <si>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</si>
  <si>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</si>
  <si>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</si>
  <si>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</si>
  <si>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</si>
  <si>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</si>
  <si>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</si>
  <si>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</si>
  <si>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</si>
  <si>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</si>
  <si>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</si>
  <si>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</si>
  <si>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</si>
  <si>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</si>
  <si>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</si>
  <si>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</si>
  <si>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</si>
  <si>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</si>
  <si>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</si>
  <si>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</si>
  <si>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</si>
  <si>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</si>
  <si>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</si>
  <si>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</si>
  <si>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</si>
  <si>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</si>
  <si>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</si>
  <si>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</si>
  <si>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</si>
  <si>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</si>
  <si>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</si>
  <si>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</si>
  <si>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</si>
  <si>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</si>
  <si>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</si>
  <si>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</si>
  <si>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</si>
  <si>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</si>
  <si>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</si>
  <si>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</si>
  <si>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</si>
  <si>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</si>
  <si>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</si>
  <si>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</si>
  <si>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</si>
  <si>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</si>
  <si>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</si>
  <si>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</si>
  <si>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</si>
  <si>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</si>
  <si>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</si>
  <si>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</si>
  <si>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</si>
  <si>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</si>
  <si>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</si>
  <si>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</si>
  <si>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</si>
  <si>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</si>
  <si>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</si>
  <si>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</si>
  <si>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</si>
  <si>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</si>
  <si>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</si>
  <si>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</si>
  <si>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</si>
  <si>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</si>
  <si>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</si>
  <si>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</si>
  <si>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</si>
  <si>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</si>
  <si>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</si>
  <si>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</si>
  <si>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</si>
  <si>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</si>
  <si>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</si>
  <si>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</si>
  <si>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</si>
  <si>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</si>
  <si>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</si>
  <si>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</si>
  <si>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</si>
  <si>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</si>
  <si>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</si>
  <si>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</si>
  <si>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</si>
  <si>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</si>
  <si>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</si>
  <si>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</si>
  <si>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</si>
  <si>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</si>
  <si>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</si>
  <si>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</si>
  <si>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</si>
  <si>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</si>
  <si>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</si>
  <si>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</si>
  <si>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</si>
  <si>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</si>
  <si>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</si>
  <si>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</si>
  <si>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</si>
  <si>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</si>
  <si>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</si>
  <si>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</si>
  <si>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</si>
  <si>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</si>
  <si>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</si>
  <si>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</si>
  <si>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</si>
  <si>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</si>
  <si>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</si>
  <si>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</si>
  <si>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</si>
  <si>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</si>
  <si>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</si>
  <si>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</si>
  <si>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</si>
  <si>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</si>
  <si>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</si>
  <si>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</si>
  <si>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</si>
  <si>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</si>
  <si>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</si>
  <si>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</si>
  <si>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</si>
  <si>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</si>
  <si>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</si>
  <si>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</si>
  <si>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</si>
  <si>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</si>
  <si>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</si>
  <si>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</si>
  <si>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</si>
  <si>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</si>
  <si>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</si>
  <si>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</si>
  <si>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</si>
  <si>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</si>
  <si>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</si>
  <si>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</si>
  <si>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</si>
  <si>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</si>
  <si>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</si>
  <si>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</si>
  <si>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</si>
  <si>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</si>
  <si>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</si>
  <si>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</si>
  <si>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</si>
  <si>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</si>
  <si>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</si>
  <si>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</si>
  <si>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</si>
  <si>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</si>
  <si>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</si>
  <si>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</si>
  <si>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</si>
  <si>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</si>
  <si>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</si>
  <si>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</si>
  <si>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</si>
  <si>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</si>
  <si>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</si>
  <si>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</si>
  <si>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</si>
  <si>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</si>
  <si>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</si>
  <si>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</si>
  <si>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</si>
  <si>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</si>
  <si>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</si>
  <si>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</si>
  <si>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</si>
  <si>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</si>
  <si>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</si>
  <si>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</si>
  <si>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</si>
  <si>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</si>
  <si>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</si>
  <si>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</si>
  <si>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</si>
  <si>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</si>
  <si>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</si>
  <si>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</si>
  <si>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</si>
  <si>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</si>
  <si>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</si>
  <si>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</si>
  <si>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</si>
  <si>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</si>
  <si>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</si>
  <si>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</si>
  <si>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</si>
  <si>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</si>
  <si>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</si>
  <si>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</si>
  <si>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</si>
  <si>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</si>
  <si>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</si>
  <si>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</si>
  <si>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</si>
  <si>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</si>
  <si>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</si>
  <si>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</si>
  <si>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</si>
  <si>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</si>
  <si>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</si>
  <si>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</si>
  <si>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</si>
  <si>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</si>
  <si>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</si>
  <si>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</si>
  <si>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</si>
  <si>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</si>
  <si>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</si>
  <si>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</si>
  <si>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</si>
  <si>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</si>
  <si>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</si>
  <si>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</si>
  <si>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</si>
  <si>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</si>
  <si>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</si>
  <si>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</si>
  <si>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</si>
  <si>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</si>
  <si>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</si>
  <si>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</si>
  <si>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</si>
  <si>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</si>
  <si>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</si>
  <si>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</si>
  <si>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</si>
  <si>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</si>
  <si>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</si>
  <si>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</si>
  <si>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</si>
  <si>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</si>
  <si>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</si>
  <si>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</si>
  <si>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</si>
  <si>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</si>
  <si>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</si>
  <si>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</si>
  <si>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</si>
  <si>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</si>
  <si>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</si>
  <si>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</si>
  <si>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</si>
  <si>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</si>
  <si>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</si>
  <si>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</si>
  <si>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</si>
  <si>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</si>
  <si>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</si>
  <si>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</si>
  <si>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</si>
  <si>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</si>
  <si>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</si>
  <si>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</si>
  <si>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</si>
  <si>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</si>
  <si>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</si>
  <si>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</si>
  <si>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</si>
  <si>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</si>
  <si>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</si>
  <si>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</si>
  <si>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</si>
  <si>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</si>
  <si>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</si>
  <si>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</si>
  <si>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</si>
  <si>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</si>
  <si>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</si>
  <si>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</si>
  <si>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</si>
  <si>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</si>
  <si>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</si>
  <si>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</si>
  <si>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</si>
  <si>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</si>
  <si>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</si>
  <si>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</si>
  <si>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</si>
  <si>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</si>
  <si>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</si>
  <si>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</si>
  <si>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</si>
  <si>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</si>
  <si>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</si>
  <si>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</si>
  <si>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</si>
  <si>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</si>
  <si>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</si>
  <si>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</si>
  <si>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</si>
  <si>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</si>
  <si>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</si>
  <si>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</si>
  <si>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</si>
  <si>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</si>
  <si>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</si>
  <si>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</si>
  <si>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</si>
  <si>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</si>
  <si>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</si>
  <si>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</si>
  <si>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</si>
  <si>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</si>
  <si>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</si>
  <si>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</si>
  <si>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</si>
  <si>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</si>
  <si>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</si>
  <si>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</si>
  <si>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</si>
  <si>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</si>
  <si>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</si>
  <si>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</si>
  <si>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</si>
  <si>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</si>
  <si>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</si>
  <si>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</si>
  <si>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</si>
  <si>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</si>
  <si>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</si>
  <si>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</si>
  <si>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</si>
  <si>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</si>
  <si>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</si>
  <si>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</si>
  <si>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</si>
  <si>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</si>
  <si>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</si>
  <si>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</si>
  <si>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</si>
  <si>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</si>
  <si>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</si>
  <si>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</si>
  <si>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</si>
  <si>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</si>
  <si>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</si>
  <si>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</si>
  <si>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</si>
  <si>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</si>
  <si>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</si>
  <si>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</si>
  <si>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</si>
  <si>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</si>
  <si>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</si>
  <si>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</si>
  <si>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</si>
  <si>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</si>
  <si>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</si>
  <si>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</si>
  <si>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</si>
  <si>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</si>
  <si>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</si>
  <si>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</si>
  <si>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</si>
  <si>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</si>
  <si>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</si>
  <si>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</si>
  <si>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</si>
  <si>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</si>
  <si>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</si>
  <si>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</si>
  <si>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</si>
  <si>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</si>
  <si>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</si>
  <si>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</si>
  <si>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</si>
  <si>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</si>
  <si>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</si>
  <si>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</si>
  <si>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</si>
  <si>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</si>
  <si>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</si>
  <si>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</si>
  <si>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</si>
  <si>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</si>
  <si>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</si>
  <si>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</si>
  <si>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</si>
  <si>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</si>
  <si>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</si>
  <si>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</si>
  <si>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</si>
  <si>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</si>
  <si>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</si>
  <si>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</si>
  <si>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</si>
  <si>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</si>
  <si>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</si>
  <si>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</si>
  <si>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</si>
  <si>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</si>
  <si>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</si>
  <si>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</si>
  <si>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</si>
  <si>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</si>
  <si>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</si>
  <si>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</si>
  <si>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</si>
  <si>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</si>
  <si>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</si>
  <si>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</si>
  <si>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</si>
  <si>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</si>
  <si>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</si>
  <si>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</si>
  <si>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</si>
  <si>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</si>
  <si>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</si>
  <si>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</si>
  <si>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</si>
  <si>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</si>
  <si>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</si>
  <si>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</si>
  <si>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</si>
  <si>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</si>
  <si>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</si>
  <si>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</si>
  <si>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</si>
  <si>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</si>
  <si>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</si>
  <si>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</si>
  <si>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</si>
  <si>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</si>
  <si>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</si>
  <si>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</si>
  <si>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</si>
  <si>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</si>
  <si>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</si>
  <si>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</si>
  <si>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</si>
  <si>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</si>
  <si>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</si>
  <si>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</si>
  <si>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</si>
  <si>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</si>
  <si>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</si>
  <si>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</si>
  <si>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</si>
  <si>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</si>
  <si>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</si>
  <si>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</si>
  <si>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</si>
  <si>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</si>
  <si>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</si>
  <si>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</si>
  <si>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</si>
  <si>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</si>
  <si>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</si>
  <si>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</si>
  <si>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</si>
  <si>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</si>
  <si>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</si>
  <si>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</si>
  <si>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</si>
  <si>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</si>
  <si>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</si>
  <si>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</si>
  <si>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</si>
  <si>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</si>
  <si>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</si>
  <si>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</si>
  <si>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</si>
  <si>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</si>
  <si>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</si>
  <si>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</si>
  <si>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</si>
  <si>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</si>
  <si>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</si>
  <si>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</si>
  <si>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</si>
  <si>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</si>
  <si>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</si>
  <si>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</si>
  <si>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</si>
  <si>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</si>
  <si>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</si>
  <si>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</si>
  <si>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</si>
  <si>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</si>
  <si>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</si>
  <si>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</si>
  <si>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</si>
  <si>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</si>
  <si>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</si>
  <si>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</si>
  <si>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</si>
  <si>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</si>
  <si>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</si>
  <si>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</si>
  <si>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</si>
  <si>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</si>
  <si>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</si>
  <si>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</si>
  <si>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</si>
  <si>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</si>
  <si>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</si>
  <si>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</si>
  <si>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</si>
  <si>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</si>
  <si>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</si>
  <si>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</si>
  <si>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</si>
  <si>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</si>
  <si>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</si>
  <si>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</si>
  <si>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</si>
  <si>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</si>
  <si>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</si>
  <si>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</si>
  <si>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</si>
  <si>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</si>
  <si>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</si>
  <si>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</si>
  <si>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</si>
  <si>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</si>
  <si>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</si>
  <si>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</si>
  <si>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</si>
  <si>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</si>
  <si>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</si>
  <si>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</si>
  <si>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</si>
  <si>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</si>
  <si>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</si>
  <si>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</si>
  <si>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</si>
  <si>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</si>
  <si>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</si>
  <si>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</si>
  <si>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</si>
  <si>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</si>
  <si>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</si>
  <si>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</si>
  <si>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</si>
  <si>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</si>
  <si>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</si>
  <si>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</si>
  <si>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</si>
  <si>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</si>
  <si>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</si>
  <si>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</si>
  <si>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</si>
  <si>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</si>
  <si>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</si>
  <si>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</si>
  <si>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</si>
  <si>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</si>
  <si>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</si>
  <si>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</si>
  <si>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</si>
  <si>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</si>
  <si>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</si>
  <si>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</si>
  <si>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</si>
  <si>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</si>
  <si>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</si>
  <si>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</si>
  <si>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</si>
  <si>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</si>
  <si>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</si>
  <si>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</si>
  <si>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</si>
  <si>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</si>
  <si>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</si>
  <si>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</si>
  <si>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</si>
  <si>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</si>
  <si>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</si>
  <si>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</si>
  <si>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</si>
  <si>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</si>
  <si>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</si>
  <si>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</si>
  <si>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</si>
  <si>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</si>
  <si>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</si>
  <si>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</si>
  <si>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</si>
  <si>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</si>
  <si>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</si>
  <si>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</si>
  <si>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</si>
  <si>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</si>
  <si>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</si>
  <si>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</si>
  <si>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</si>
  <si>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</si>
  <si>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</si>
  <si>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</si>
  <si>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</si>
  <si>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</si>
  <si>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</si>
  <si>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</si>
  <si>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</si>
  <si>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</si>
  <si>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</si>
  <si>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</si>
  <si>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</si>
  <si>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</si>
  <si>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</si>
  <si>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</si>
  <si>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</si>
  <si>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</si>
  <si>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</si>
  <si>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</si>
  <si>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</si>
  <si>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</si>
  <si>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</si>
  <si>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</si>
  <si>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</si>
  <si>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</si>
  <si>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</si>
  <si>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</si>
  <si>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</si>
  <si>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</si>
  <si>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</si>
  <si>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</si>
  <si>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</si>
  <si>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</si>
  <si>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</si>
  <si>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</si>
  <si>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</si>
  <si>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</si>
  <si>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</si>
  <si>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</si>
  <si>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</si>
  <si>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</si>
  <si>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</si>
  <si>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</si>
  <si>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</si>
  <si>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</si>
  <si>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</si>
  <si>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</si>
  <si>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</si>
  <si>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</si>
  <si>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</si>
  <si>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</si>
  <si>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</si>
  <si>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</si>
  <si>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</si>
  <si>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</si>
  <si>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</si>
  <si>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</si>
  <si>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</si>
  <si>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</si>
  <si>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</si>
  <si>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</si>
  <si>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</si>
  <si>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</si>
  <si>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</si>
  <si>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</si>
  <si>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</si>
  <si>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</si>
  <si>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</si>
  <si>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</si>
  <si>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</si>
  <si>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</si>
  <si>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</si>
  <si>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</si>
  <si>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</si>
  <si>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</si>
  <si>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</si>
  <si>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</si>
  <si>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</si>
  <si>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</si>
  <si>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</si>
  <si>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</si>
  <si>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</si>
  <si>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</si>
  <si>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</si>
  <si>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</si>
  <si>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</si>
  <si>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</si>
  <si>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</si>
  <si>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</si>
  <si>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</si>
  <si>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</si>
  <si>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</si>
  <si>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</si>
  <si>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</si>
  <si>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</si>
  <si>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</si>
  <si>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</si>
  <si>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</si>
  <si>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</si>
  <si>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</si>
  <si>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</si>
  <si>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</si>
  <si>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</si>
  <si>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</si>
  <si>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</si>
  <si>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</si>
  <si>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</si>
  <si>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</si>
  <si>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</si>
  <si>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</si>
  <si>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</si>
  <si>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</si>
  <si>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</si>
  <si>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</si>
  <si>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</si>
  <si>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</si>
  <si>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</si>
  <si>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</si>
  <si>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</si>
  <si>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</si>
  <si>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</si>
  <si>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</si>
  <si>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</si>
  <si>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</si>
  <si>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</si>
  <si>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</si>
  <si>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</si>
  <si>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</si>
  <si>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</si>
  <si>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</si>
  <si>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</si>
  <si>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</si>
  <si>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</si>
  <si>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</si>
  <si>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</si>
  <si>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</si>
  <si>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</si>
  <si>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</si>
  <si>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</si>
  <si>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</si>
  <si>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</si>
  <si>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</si>
  <si>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</si>
  <si>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</si>
  <si>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</si>
  <si>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</si>
  <si>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</si>
  <si>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</si>
  <si>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</si>
  <si>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</si>
  <si>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</si>
  <si>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</si>
  <si>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</si>
  <si>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</si>
  <si>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</si>
  <si>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</si>
  <si>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</si>
  <si>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</si>
  <si>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</si>
  <si>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</si>
  <si>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</si>
  <si>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</si>
  <si>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</si>
  <si>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</si>
  <si>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</si>
  <si>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</si>
  <si>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</si>
  <si>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</si>
  <si>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</si>
  <si>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</si>
  <si>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</si>
  <si>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</si>
  <si>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</si>
  <si>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</si>
  <si>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</si>
  <si>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</si>
  <si>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</si>
  <si>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</si>
  <si>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</si>
  <si>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</si>
  <si>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</si>
  <si>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</si>
  <si>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</si>
  <si>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</si>
  <si>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</si>
  <si>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</si>
  <si>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</si>
  <si>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</si>
  <si>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</si>
  <si>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</si>
  <si>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</si>
  <si>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</si>
  <si>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</si>
  <si>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</si>
  <si>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</si>
  <si>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</si>
  <si>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</si>
  <si>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</si>
  <si>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</si>
  <si>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</si>
  <si>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</si>
  <si>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</si>
  <si>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</si>
  <si>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</si>
  <si>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</si>
  <si>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</si>
  <si>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</si>
  <si>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</si>
  <si>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</si>
  <si>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</si>
  <si>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</si>
  <si>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</si>
  <si>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</si>
  <si>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</si>
  <si>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</si>
  <si>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</si>
  <si>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</si>
  <si>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</si>
  <si>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</si>
  <si>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</si>
  <si>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</si>
  <si>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</si>
  <si>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</si>
  <si>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</si>
  <si>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</si>
  <si>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</si>
  <si>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</si>
  <si>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</si>
  <si>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</si>
  <si>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</si>
  <si>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</si>
  <si>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</si>
  <si>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</si>
  <si>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</si>
  <si>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</si>
  <si>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</si>
  <si>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</si>
  <si>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</si>
  <si>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</si>
  <si>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</si>
  <si>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</si>
  <si>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</si>
  <si>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</si>
  <si>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</si>
  <si>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</si>
  <si>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</si>
  <si>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</si>
  <si>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</si>
  <si>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</si>
  <si>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</si>
  <si>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</si>
  <si>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</si>
  <si>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</si>
  <si>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</si>
  <si>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</si>
  <si>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</si>
  <si>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</si>
  <si>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</si>
  <si>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</si>
  <si>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</si>
  <si>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</si>
  <si>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</si>
  <si>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</si>
  <si>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</si>
  <si>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</si>
  <si>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</si>
  <si>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</si>
  <si>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</si>
  <si>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</si>
  <si>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</si>
  <si>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</si>
  <si>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</si>
  <si>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</si>
  <si>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</si>
  <si>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</si>
  <si>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</si>
  <si>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</si>
  <si>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</si>
  <si>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</si>
  <si>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</si>
  <si>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</si>
  <si>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</si>
  <si>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</si>
  <si>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</si>
  <si>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</si>
  <si>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</si>
  <si>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</si>
  <si>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</si>
  <si>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</si>
  <si>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</si>
  <si>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</si>
  <si>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</si>
  <si>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</si>
  <si>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</si>
  <si>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</si>
  <si>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</si>
  <si>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</si>
  <si>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</si>
  <si>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</si>
  <si>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</si>
  <si>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</si>
  <si>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</si>
  <si>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</si>
  <si>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</si>
  <si>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</si>
  <si>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</si>
  <si>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</si>
  <si>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</si>
  <si>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</si>
  <si>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</si>
  <si>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</si>
  <si>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</si>
  <si>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</si>
  <si>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</si>
  <si>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</si>
  <si>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</si>
  <si>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</si>
  <si>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</si>
  <si>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</si>
  <si>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</si>
  <si>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</si>
  <si>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</si>
  <si>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</si>
  <si>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</si>
  <si>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</si>
  <si>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</si>
  <si>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</si>
  <si>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</si>
  <si>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</si>
  <si>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</si>
  <si>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</si>
  <si>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</si>
  <si>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</si>
  <si>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</si>
  <si>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</si>
  <si>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</si>
  <si>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</si>
  <si>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</si>
  <si>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</si>
  <si>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</si>
  <si>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</si>
  <si>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</si>
  <si>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</si>
  <si>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</si>
  <si>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</si>
  <si>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</si>
  <si>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</si>
  <si>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</si>
  <si>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</si>
  <si>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</si>
  <si>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</si>
  <si>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</si>
  <si>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</si>
  <si>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</si>
  <si>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</si>
  <si>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</si>
  <si>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</si>
  <si>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</si>
  <si>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</si>
  <si>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</si>
  <si>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</si>
  <si>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</si>
  <si>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</si>
  <si>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</si>
  <si>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</si>
  <si>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</si>
  <si>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</si>
  <si>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</si>
  <si>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</si>
  <si>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</si>
  <si>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</si>
  <si>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</si>
  <si>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</si>
  <si>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</si>
  <si>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</si>
  <si>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</si>
  <si>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</si>
  <si>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</si>
  <si>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</si>
  <si>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</si>
  <si>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</si>
  <si>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</si>
  <si>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</si>
  <si>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</si>
  <si>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</si>
  <si>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</si>
  <si>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</si>
  <si>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</si>
  <si>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</si>
  <si>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</si>
  <si>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</si>
  <si>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</si>
  <si>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</si>
  <si>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</si>
  <si>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</si>
  <si>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</si>
  <si>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</si>
  <si>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</si>
  <si>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</si>
  <si>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</si>
  <si>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</si>
  <si>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</si>
  <si>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</si>
  <si>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</si>
  <si>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</si>
  <si>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</si>
  <si>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</si>
  <si>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</si>
  <si>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</si>
  <si>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</si>
  <si>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</si>
  <si>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</si>
  <si>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</si>
  <si>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</si>
  <si>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</si>
  <si>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</si>
  <si>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</si>
  <si>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</si>
  <si>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</si>
  <si>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</si>
  <si>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</si>
  <si>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</si>
  <si>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</si>
  <si>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</si>
  <si>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</si>
  <si>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</si>
  <si>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</si>
  <si>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</si>
  <si>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</si>
  <si>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</si>
  <si>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</si>
  <si>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</si>
  <si>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</si>
  <si>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</si>
  <si>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</si>
  <si>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</si>
  <si>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</si>
  <si>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</si>
  <si>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</si>
  <si>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</si>
  <si>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</si>
  <si>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</si>
  <si>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</si>
  <si>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</si>
  <si>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</si>
  <si>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</si>
  <si>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</si>
  <si>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</si>
  <si>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</si>
  <si>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</si>
  <si>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</si>
  <si>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</si>
  <si>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</si>
  <si>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</si>
  <si>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</si>
  <si>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</si>
  <si>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</si>
  <si>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</si>
  <si>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</si>
  <si>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</si>
  <si>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</si>
  <si>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</si>
  <si>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</si>
  <si>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</si>
  <si>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</si>
  <si>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</si>
  <si>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</si>
  <si>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</si>
  <si>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</si>
  <si>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</si>
  <si>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</si>
  <si>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</si>
  <si>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</si>
  <si>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</si>
  <si>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</si>
  <si>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</si>
  <si>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</si>
  <si>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</si>
  <si>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</si>
  <si>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</si>
  <si>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</si>
  <si>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</si>
  <si>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</si>
  <si>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</si>
  <si>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</si>
  <si>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</si>
  <si>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</si>
  <si>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</si>
  <si>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</si>
  <si>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</si>
  <si>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</si>
  <si>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</si>
  <si>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</si>
  <si>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</si>
  <si>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</si>
  <si>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</si>
  <si>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</si>
  <si>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</si>
  <si>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</si>
  <si>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</si>
  <si>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</si>
  <si>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</si>
  <si>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</si>
  <si>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</si>
  <si>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</si>
  <si>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</si>
  <si>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</si>
  <si>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</si>
  <si>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</si>
  <si>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</si>
  <si>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</si>
  <si>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</si>
  <si>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</si>
  <si>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</si>
  <si>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</si>
  <si>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</si>
  <si>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</si>
  <si>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</si>
  <si>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</si>
  <si>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</si>
  <si>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</si>
  <si>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</si>
  <si>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</si>
  <si>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</si>
  <si>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</si>
  <si>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</si>
  <si>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</si>
  <si>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</si>
  <si>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</si>
  <si>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</si>
  <si>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</si>
  <si>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</si>
  <si>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</si>
  <si>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</si>
  <si>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</si>
  <si>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</si>
  <si>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</si>
  <si>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</si>
  <si>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</si>
  <si>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</si>
  <si>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</si>
  <si>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</si>
  <si>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</si>
  <si>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</si>
  <si>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</si>
  <si>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</si>
  <si>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</si>
  <si>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</si>
  <si>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</si>
  <si>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</si>
  <si>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</si>
  <si>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</si>
  <si>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</si>
  <si>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</si>
  <si>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</si>
  <si>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</si>
  <si>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</si>
  <si>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</si>
  <si>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</si>
  <si>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</si>
  <si>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</si>
  <si>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</si>
  <si>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</si>
  <si>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</si>
  <si>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</si>
  <si>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</si>
  <si>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</si>
  <si>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</si>
  <si>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</si>
  <si>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</si>
  <si>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</si>
  <si>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</si>
  <si>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</si>
  <si>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</si>
  <si>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</si>
  <si>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</si>
  <si>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</si>
  <si>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</si>
  <si>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</si>
  <si>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</si>
  <si>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</si>
  <si>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</si>
  <si>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</si>
  <si>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</si>
  <si>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</si>
  <si>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</si>
  <si>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</si>
  <si>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</si>
  <si>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</si>
  <si>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</si>
  <si>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</si>
  <si>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</si>
  <si>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</si>
  <si>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</si>
  <si>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</si>
  <si>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</si>
  <si>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</si>
  <si>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</si>
  <si>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</si>
  <si>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</si>
  <si>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</si>
  <si>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</si>
  <si>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</si>
  <si>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</si>
  <si>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</si>
  <si>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</si>
  <si>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</si>
  <si>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</si>
  <si>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</si>
  <si>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</si>
  <si>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</si>
  <si>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</si>
  <si>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</si>
  <si>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</si>
  <si>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</si>
  <si>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</si>
  <si>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</si>
  <si>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</si>
  <si>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</si>
  <si>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</si>
  <si>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</si>
  <si>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</si>
  <si>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</si>
  <si>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</si>
  <si>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</si>
  <si>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</si>
  <si>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</si>
  <si>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</si>
  <si>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</si>
  <si>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</si>
  <si>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</si>
  <si>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</si>
  <si>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</si>
  <si>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</si>
  <si>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</si>
  <si>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</si>
  <si>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</si>
  <si>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</si>
  <si>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</si>
  <si>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</si>
  <si>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</si>
  <si>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</si>
  <si>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</si>
  <si>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</si>
  <si>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</si>
  <si>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</si>
  <si>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</si>
  <si>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</si>
  <si>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</si>
  <si>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</si>
  <si>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</si>
  <si>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</si>
  <si>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</si>
  <si>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</si>
  <si>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</si>
  <si>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</si>
  <si>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</si>
  <si>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</si>
  <si>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</si>
  <si>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</si>
  <si>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</si>
  <si>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</si>
  <si>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</si>
  <si>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</si>
  <si>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</si>
  <si>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</si>
  <si>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</si>
  <si>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</si>
  <si>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</si>
  <si>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</si>
  <si>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</si>
  <si>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</si>
  <si>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</si>
  <si>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</si>
  <si>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</si>
  <si>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</si>
  <si>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</si>
  <si>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</si>
  <si>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</si>
  <si>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</si>
  <si>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</si>
  <si>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</si>
  <si>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</si>
  <si>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</si>
  <si>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</si>
  <si>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</si>
  <si>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</si>
  <si>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</si>
  <si>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</si>
  <si>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</si>
  <si>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</si>
  <si>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</si>
  <si>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</si>
  <si>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</si>
  <si>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</si>
  <si>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</si>
  <si>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</si>
  <si>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</si>
  <si>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</si>
  <si>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</si>
  <si>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</si>
  <si>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</si>
  <si>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</si>
  <si>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</si>
  <si>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</si>
  <si>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</si>
  <si>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</si>
  <si>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</si>
  <si>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</si>
  <si>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</si>
  <si>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</si>
  <si>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</si>
  <si>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</si>
  <si>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</si>
  <si>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</si>
  <si>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</si>
  <si>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</si>
  <si>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</si>
  <si>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</si>
  <si>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</si>
  <si>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</si>
  <si>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</si>
  <si>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</si>
  <si>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</si>
  <si>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</si>
  <si>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</si>
  <si>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</si>
  <si>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</si>
  <si>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</si>
  <si>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</si>
  <si>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</si>
  <si>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</si>
  <si>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</si>
  <si>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</si>
  <si>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</si>
  <si>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</si>
  <si>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</si>
  <si>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</si>
  <si>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</si>
  <si>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</si>
  <si>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</si>
  <si>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</si>
  <si>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</si>
  <si>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</si>
  <si>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</si>
  <si>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</si>
  <si>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</si>
  <si>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</si>
  <si>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</si>
  <si>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</si>
  <si>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</si>
  <si>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</si>
  <si>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</si>
  <si>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</si>
  <si>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</si>
  <si>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</si>
  <si>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</si>
  <si>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</si>
  <si>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</si>
  <si>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</si>
  <si>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</si>
  <si>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</si>
  <si>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</si>
  <si>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</si>
  <si>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</si>
  <si>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</si>
  <si>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</si>
  <si>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</si>
  <si>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</si>
  <si>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</si>
  <si>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</si>
  <si>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</si>
  <si>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</si>
  <si>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</si>
  <si>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</si>
  <si>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</si>
  <si>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</si>
  <si>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</si>
  <si>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</si>
  <si>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</si>
  <si>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</si>
  <si>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</si>
  <si>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</si>
  <si>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</si>
  <si>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</si>
  <si>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</si>
  <si>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</si>
  <si>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</si>
  <si>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</si>
  <si>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</si>
  <si>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</si>
  <si>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</si>
  <si>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</si>
  <si>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</si>
  <si>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</si>
  <si>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</si>
  <si>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</si>
  <si>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</si>
  <si>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</si>
  <si>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</si>
  <si>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</si>
  <si>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</si>
  <si>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</si>
  <si>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</si>
  <si>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</si>
  <si>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</si>
  <si>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</si>
  <si>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</si>
  <si>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</si>
  <si>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</si>
  <si>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</si>
  <si>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</si>
  <si>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</si>
  <si>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</si>
  <si>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</si>
  <si>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</si>
  <si>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</si>
  <si>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</si>
  <si>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</si>
  <si>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</si>
  <si>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</si>
  <si>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</si>
  <si>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</si>
  <si>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</si>
  <si>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</si>
  <si>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</si>
  <si>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</si>
  <si>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</si>
  <si>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</si>
  <si>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</si>
  <si>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</si>
  <si>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</si>
  <si>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</si>
  <si>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</si>
  <si>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</si>
  <si>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</si>
  <si>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</si>
  <si>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</si>
  <si>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</si>
  <si>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</si>
  <si>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</si>
  <si>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</si>
  <si>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</si>
  <si>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</si>
  <si>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</si>
  <si>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</si>
  <si>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</si>
  <si>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</si>
  <si>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</si>
  <si>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</si>
  <si>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</si>
  <si>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</si>
  <si>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</si>
  <si>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</si>
  <si>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</si>
  <si>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</si>
  <si>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</si>
  <si>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</si>
  <si>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</si>
  <si>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</si>
  <si>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</si>
  <si>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</si>
  <si>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</si>
  <si>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</si>
  <si>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</si>
  <si>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</si>
  <si>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</si>
  <si>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</si>
  <si>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</si>
  <si>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</si>
  <si>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</si>
  <si>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</si>
  <si>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</si>
  <si>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</si>
  <si>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</si>
  <si>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</si>
  <si>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</si>
  <si>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</si>
  <si>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</si>
  <si>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</si>
  <si>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</si>
  <si>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</si>
  <si>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</si>
  <si>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</si>
  <si>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</si>
  <si>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</si>
  <si>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</si>
  <si>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</si>
  <si>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</si>
  <si>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</si>
  <si>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</si>
  <si>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</si>
  <si>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</si>
  <si>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</si>
  <si>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</si>
  <si>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</si>
  <si>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</si>
  <si>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</si>
  <si>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</si>
  <si>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</si>
  <si>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</si>
  <si>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</si>
  <si>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</si>
  <si>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</si>
  <si>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</si>
  <si>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</si>
  <si>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</si>
  <si>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</si>
  <si>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</si>
  <si>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</si>
  <si>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</si>
  <si>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</si>
  <si>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</si>
  <si>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</si>
  <si>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</si>
  <si>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</si>
  <si>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</si>
  <si>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</si>
  <si>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</si>
  <si>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</si>
  <si>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</si>
  <si>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</si>
  <si>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</si>
  <si>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</si>
  <si>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</si>
  <si>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</si>
  <si>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</si>
  <si>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</si>
  <si>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</si>
  <si>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</si>
  <si>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</si>
  <si>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</si>
  <si>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</si>
  <si>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</si>
  <si>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</si>
  <si>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</si>
  <si>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</si>
  <si>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</si>
  <si>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</si>
  <si>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</si>
  <si>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</si>
  <si>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</si>
  <si>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</si>
  <si>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</si>
  <si>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</si>
  <si>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</si>
  <si>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</si>
  <si>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</si>
  <si>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</si>
  <si>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</si>
  <si>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</si>
  <si>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</si>
  <si>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</si>
  <si>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</si>
  <si>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</si>
  <si>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</si>
  <si>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</si>
  <si>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</si>
  <si>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</si>
  <si>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</si>
  <si>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</si>
  <si>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</si>
  <si>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</si>
  <si>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</si>
  <si>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</si>
  <si>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</si>
  <si>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</si>
  <si>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</si>
  <si>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</si>
  <si>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</si>
  <si>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</si>
  <si>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</si>
  <si>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</si>
  <si>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</si>
  <si>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</si>
  <si>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</si>
  <si>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</si>
  <si>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</si>
  <si>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</si>
  <si>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</si>
  <si>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</si>
  <si>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</si>
  <si>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</si>
  <si>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</si>
  <si>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</si>
  <si>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</si>
  <si>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</si>
  <si>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</si>
  <si>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</si>
  <si>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</si>
  <si>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</si>
  <si>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</si>
  <si>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</si>
  <si>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</si>
  <si>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</si>
  <si>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</si>
  <si>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</si>
  <si>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</si>
  <si>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</si>
  <si>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</si>
  <si>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</si>
  <si>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</si>
  <si>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</si>
  <si>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</si>
  <si>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</si>
  <si>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</si>
  <si>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</si>
  <si>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</si>
  <si>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</si>
  <si>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</si>
  <si>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</si>
  <si>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</si>
  <si>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</si>
  <si>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</si>
  <si>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</si>
  <si>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</si>
  <si>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</si>
  <si>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</si>
  <si>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</si>
  <si>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</si>
  <si>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</si>
  <si>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</si>
  <si>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</si>
  <si>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</si>
  <si>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</si>
  <si>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</si>
  <si>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</si>
  <si>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</si>
  <si>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</si>
  <si>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</si>
  <si>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</si>
  <si>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</si>
  <si>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</si>
  <si>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</si>
  <si>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</si>
  <si>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</si>
  <si>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</si>
  <si>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</si>
  <si>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</si>
  <si>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</si>
  <si>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</si>
  <si>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</si>
  <si>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</si>
  <si>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</si>
  <si>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</si>
  <si>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</si>
  <si>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</si>
  <si>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</si>
  <si>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</si>
  <si>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</si>
  <si>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</si>
  <si>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</si>
  <si>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</si>
  <si>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</si>
  <si>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</si>
  <si>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</si>
  <si>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</si>
  <si>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</si>
  <si>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</si>
  <si>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</si>
  <si>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</si>
  <si>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</si>
  <si>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</si>
  <si>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</si>
  <si>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</si>
  <si>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</si>
  <si>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</si>
  <si>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</si>
  <si>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</si>
  <si>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</si>
  <si>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</si>
  <si>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</si>
  <si>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</si>
  <si>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</si>
  <si>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</si>
  <si>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</si>
  <si>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</si>
  <si>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</si>
  <si>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</si>
  <si>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</si>
  <si>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</si>
  <si>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</si>
  <si>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</si>
  <si>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</si>
  <si>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</si>
  <si>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</si>
  <si>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</si>
  <si>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</si>
  <si>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</si>
  <si>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</si>
  <si>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</si>
  <si>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</si>
  <si>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</si>
  <si>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</si>
  <si>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</si>
  <si>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</si>
  <si>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</si>
  <si>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</si>
  <si>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</si>
  <si>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</si>
  <si>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</si>
  <si>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</si>
  <si>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</si>
  <si>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</si>
  <si>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</si>
  <si>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</si>
  <si>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</si>
  <si>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</si>
  <si>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</si>
  <si>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</si>
  <si>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</si>
  <si>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</si>
  <si>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</si>
  <si>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</si>
  <si>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</si>
  <si>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</si>
  <si>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</si>
  <si>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</si>
  <si>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</si>
  <si>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</si>
  <si>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</si>
  <si>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</si>
  <si>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</si>
  <si>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</si>
  <si>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</si>
  <si>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</si>
  <si>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</si>
  <si>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</si>
  <si>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</si>
  <si>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</si>
  <si>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</si>
  <si>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</si>
  <si>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</si>
  <si>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</si>
  <si>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</si>
  <si>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</si>
  <si>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</si>
  <si>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</si>
  <si>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</si>
  <si>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</si>
  <si>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</si>
  <si>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</si>
  <si>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</si>
  <si>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</si>
  <si>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</si>
  <si>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</si>
  <si>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</si>
  <si>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</si>
  <si>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</si>
  <si>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</si>
  <si>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</si>
  <si>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</si>
  <si>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</si>
  <si>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</si>
  <si>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</si>
  <si>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</si>
  <si>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</si>
  <si>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</si>
  <si>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</si>
  <si>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</si>
  <si>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</si>
  <si>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</si>
  <si>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</si>
  <si>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</si>
  <si>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</si>
  <si>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</si>
  <si>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</si>
  <si>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</si>
  <si>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</si>
  <si>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</si>
  <si>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</si>
  <si>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</si>
  <si>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</si>
  <si>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</si>
  <si>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</si>
  <si>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</si>
  <si>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</si>
  <si>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</si>
  <si>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</si>
  <si>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</si>
  <si>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</si>
  <si>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</si>
  <si>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</si>
  <si>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</si>
  <si>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</si>
  <si>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</si>
  <si>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</si>
  <si>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</si>
  <si>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</si>
  <si>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</si>
  <si>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</si>
  <si>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</si>
  <si>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</si>
  <si>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</si>
  <si>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</si>
  <si>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</si>
  <si>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</si>
  <si>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</si>
  <si>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</si>
  <si>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</si>
  <si>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</si>
  <si>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</si>
  <si>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</si>
  <si>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</si>
  <si>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</si>
  <si>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</si>
  <si>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</si>
  <si>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</si>
  <si>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</si>
  <si>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</si>
  <si>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</si>
  <si>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</si>
  <si>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</si>
  <si>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</si>
  <si>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</si>
  <si>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</si>
  <si>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</si>
  <si>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</si>
  <si>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</si>
  <si>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</si>
  <si>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</si>
  <si>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</si>
  <si>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</si>
  <si>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</si>
  <si>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</si>
  <si>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</si>
  <si>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</si>
  <si>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</si>
  <si>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</si>
  <si>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</si>
  <si>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</si>
  <si>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</si>
  <si>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</si>
  <si>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</si>
  <si>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</si>
  <si>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</si>
  <si>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</si>
  <si>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</si>
  <si>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</si>
  <si>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</si>
  <si>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</si>
  <si>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</si>
  <si>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</si>
  <si>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</si>
  <si>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</si>
  <si>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</si>
  <si>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</si>
  <si>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</si>
  <si>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</si>
  <si>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</si>
  <si>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</si>
  <si>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</si>
  <si>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</si>
  <si>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</si>
  <si>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</si>
  <si>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</si>
  <si>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</si>
  <si>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</si>
  <si>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</si>
  <si>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</si>
  <si>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</si>
  <si>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</si>
  <si>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</si>
  <si>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</si>
  <si>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</si>
  <si>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</si>
  <si>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</si>
  <si>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</si>
  <si>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</si>
  <si>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</si>
  <si>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</si>
  <si>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</si>
  <si>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</si>
  <si>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</si>
  <si>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</si>
  <si>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</si>
  <si>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</si>
  <si>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</si>
  <si>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</si>
  <si>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</si>
  <si>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</si>
  <si>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</si>
  <si>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</si>
  <si>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</si>
  <si>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</si>
  <si>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</si>
  <si>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</si>
  <si>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</si>
  <si>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</si>
  <si>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</si>
  <si>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</si>
  <si>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</si>
  <si>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</si>
  <si>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</si>
  <si>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</si>
  <si>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</si>
  <si>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</si>
  <si>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</si>
  <si>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</si>
  <si>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</si>
  <si>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</si>
  <si>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</si>
  <si>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</si>
  <si>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</si>
  <si>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</si>
  <si>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</si>
  <si>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</si>
  <si>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</si>
  <si>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</si>
  <si>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</si>
  <si>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</si>
  <si>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</si>
  <si>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</si>
  <si>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</si>
  <si>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</si>
  <si>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</si>
  <si>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</si>
  <si>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</si>
  <si>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</si>
  <si>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</si>
  <si>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</si>
  <si>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</si>
  <si>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</si>
  <si>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</si>
  <si>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</si>
  <si>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</si>
  <si>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</si>
  <si>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</si>
  <si>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</si>
  <si>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</si>
  <si>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</si>
  <si>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</si>
  <si>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</si>
  <si>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</si>
  <si>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</si>
  <si>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</si>
  <si>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</si>
  <si>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</si>
  <si>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</si>
  <si>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</si>
  <si>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</si>
  <si>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</si>
  <si>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</si>
  <si>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</si>
  <si>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</si>
  <si>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</si>
  <si>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</si>
  <si>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</si>
  <si>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</si>
  <si>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</si>
  <si>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</si>
  <si>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</si>
  <si>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</si>
  <si>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</si>
  <si>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</si>
  <si>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</si>
  <si>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</si>
  <si>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</si>
  <si>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</si>
  <si>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</si>
  <si>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</si>
  <si>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</si>
  <si>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</si>
  <si>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</si>
  <si>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</si>
  <si>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</si>
  <si>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</si>
  <si>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</si>
  <si>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</si>
  <si>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</si>
  <si>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</si>
  <si>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</si>
  <si>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</si>
  <si>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</si>
  <si>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</si>
  <si>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</si>
  <si>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</si>
  <si>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</si>
  <si>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</si>
  <si>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</si>
  <si>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</si>
  <si>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</si>
  <si>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</si>
  <si>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</si>
  <si>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</si>
  <si>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</si>
  <si>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</si>
  <si>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</si>
  <si>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</si>
  <si>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</si>
  <si>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</si>
  <si>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</si>
  <si>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</si>
  <si>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</si>
  <si>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</si>
  <si>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</si>
  <si>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</si>
  <si>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</si>
  <si>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</si>
  <si>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</si>
  <si>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</si>
  <si>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</si>
  <si>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</si>
  <si>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</si>
  <si>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</si>
  <si>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</si>
  <si>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</si>
  <si>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</si>
  <si>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</si>
  <si>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</si>
  <si>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</si>
  <si>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</si>
  <si>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</si>
  <si>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</si>
  <si>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</si>
  <si>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</si>
  <si>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</si>
  <si>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</si>
  <si>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</si>
  <si>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</si>
  <si>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</si>
  <si>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</si>
  <si>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</si>
  <si>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</si>
  <si>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</si>
  <si>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</si>
  <si>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</si>
  <si>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</si>
  <si>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</si>
  <si>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</si>
  <si>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</si>
  <si>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</si>
  <si>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</si>
  <si>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</si>
  <si>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</si>
  <si>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</si>
  <si>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</si>
  <si>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</si>
  <si>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</si>
  <si>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</si>
  <si>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</si>
  <si>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</si>
  <si>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</si>
  <si>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</si>
  <si>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</si>
  <si>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</si>
  <si>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</si>
  <si>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</si>
  <si>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</si>
  <si>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</si>
  <si>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</si>
  <si>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</si>
  <si>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</si>
  <si>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</si>
  <si>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</si>
  <si>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</si>
  <si>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</si>
  <si>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</si>
  <si>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</si>
  <si>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</si>
  <si>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</si>
  <si>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</si>
  <si>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</si>
  <si>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</si>
  <si>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</si>
  <si>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</si>
  <si>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</si>
  <si>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</si>
  <si>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</si>
  <si>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</si>
  <si>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</si>
  <si>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</si>
  <si>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</si>
  <si>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</si>
  <si>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</si>
  <si>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</si>
  <si>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</si>
  <si>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</si>
  <si>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</si>
  <si>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</si>
  <si>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</si>
  <si>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</si>
  <si>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</si>
  <si>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</si>
  <si>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</si>
  <si>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</si>
  <si>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</si>
  <si>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</si>
  <si>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</si>
  <si>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</si>
  <si>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</si>
  <si>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</si>
  <si>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</si>
  <si>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</si>
  <si>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</si>
  <si>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</si>
  <si>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</si>
  <si>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</si>
  <si>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</si>
  <si>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</si>
  <si>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</si>
  <si>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</si>
  <si>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</si>
  <si>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</si>
  <si>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</si>
  <si>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</si>
  <si>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</si>
  <si>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</si>
  <si>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</si>
  <si>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</si>
  <si>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</si>
  <si>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</si>
  <si>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</si>
  <si>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</si>
  <si>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</si>
  <si>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</si>
  <si>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</si>
  <si>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</si>
  <si>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</si>
  <si>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</si>
  <si>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</si>
  <si>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</si>
  <si>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</si>
  <si>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</si>
  <si>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</si>
  <si>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</si>
  <si>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</si>
  <si>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</si>
  <si>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</si>
  <si>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</si>
  <si>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</si>
  <si>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</si>
  <si>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</si>
  <si>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</si>
  <si>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</si>
  <si>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</si>
  <si>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</si>
  <si>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</si>
  <si>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</si>
  <si>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</si>
  <si>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</si>
  <si>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</si>
  <si>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</si>
  <si>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</si>
  <si>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</si>
  <si>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</si>
  <si>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</si>
  <si>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</si>
  <si>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</si>
  <si>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</si>
  <si>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</si>
  <si>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</si>
  <si>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</si>
  <si>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</si>
  <si>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</si>
  <si>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</si>
  <si>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</si>
  <si>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</si>
  <si>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</si>
  <si>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</si>
  <si>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</si>
  <si>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</si>
  <si>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</si>
  <si>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</si>
  <si>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</si>
  <si>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</si>
  <si>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</si>
  <si>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</si>
  <si>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</si>
  <si>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</si>
  <si>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</si>
  <si>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</si>
  <si>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</si>
  <si>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</si>
  <si>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</si>
  <si>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</si>
  <si>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</si>
  <si>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</si>
  <si>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</si>
  <si>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</si>
  <si>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</si>
  <si>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</si>
  <si>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</si>
  <si>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</si>
  <si>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</si>
  <si>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</si>
  <si>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</si>
  <si>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</si>
  <si>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</si>
  <si>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</si>
  <si>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</si>
  <si>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</si>
  <si>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</si>
  <si>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</si>
  <si>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</si>
  <si>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</si>
  <si>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</si>
  <si>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</si>
  <si>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</si>
  <si>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</si>
  <si>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</si>
  <si>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</si>
  <si>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</si>
  <si>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</si>
  <si>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</si>
  <si>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</si>
  <si>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</si>
  <si>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</si>
  <si>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</si>
  <si>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</si>
  <si>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</si>
  <si>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</si>
  <si>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</si>
  <si>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</si>
  <si>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</si>
  <si>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</si>
  <si>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</si>
  <si>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</si>
  <si>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</si>
  <si>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</si>
  <si>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</si>
  <si>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</si>
  <si>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</si>
  <si>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</si>
  <si>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</si>
  <si>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</si>
  <si>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</si>
  <si>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</si>
  <si>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</si>
  <si>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</si>
  <si>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</si>
  <si>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</si>
  <si>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</si>
  <si>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</si>
  <si>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</si>
  <si>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</si>
  <si>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</si>
  <si>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</si>
  <si>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</si>
  <si>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</si>
  <si>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</si>
  <si>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</si>
  <si>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</si>
  <si>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</si>
  <si>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</si>
  <si>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</si>
  <si>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</si>
  <si>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</si>
  <si>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</si>
  <si>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</si>
  <si>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</si>
  <si>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</si>
  <si>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</si>
  <si>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</si>
  <si>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</si>
  <si>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</si>
  <si>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</si>
  <si>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</si>
  <si>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</si>
  <si>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</si>
  <si>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</si>
  <si>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</si>
  <si>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</si>
  <si>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</si>
  <si>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</si>
  <si>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</si>
  <si>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</si>
  <si>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</si>
  <si>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</si>
  <si>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</si>
  <si>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</si>
  <si>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</si>
  <si>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</si>
  <si>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</si>
  <si>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</si>
  <si>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</si>
  <si>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</si>
  <si>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</si>
  <si>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</si>
  <si>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</si>
  <si>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</si>
  <si>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</si>
  <si>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</si>
  <si>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</si>
  <si>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</si>
  <si>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</si>
  <si>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</si>
  <si>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</si>
  <si>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</si>
  <si>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</si>
  <si>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</si>
  <si>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</si>
  <si>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</si>
  <si>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</si>
  <si>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</si>
  <si>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</si>
  <si>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</si>
  <si>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</si>
  <si>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</si>
  <si>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</si>
  <si>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</si>
  <si>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</si>
  <si>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</si>
  <si>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</si>
  <si>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</si>
  <si>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</si>
  <si>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</si>
  <si>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</si>
  <si>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</si>
  <si>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</si>
  <si>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</si>
  <si>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</si>
  <si>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</si>
  <si>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</si>
  <si>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</si>
  <si>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</si>
  <si>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</si>
  <si>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</si>
  <si>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</si>
  <si>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</si>
  <si>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</si>
  <si>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</si>
  <si>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</si>
  <si>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</si>
  <si>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</si>
  <si>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</si>
  <si>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</si>
  <si>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</si>
  <si>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</si>
  <si>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</si>
  <si>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</si>
  <si>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</si>
  <si>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</si>
  <si>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</si>
  <si>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</si>
  <si>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</si>
  <si>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</si>
  <si>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</si>
  <si>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</si>
  <si>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</si>
  <si>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</si>
  <si>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</si>
  <si>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</si>
  <si>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</si>
  <si>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</si>
  <si>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</si>
  <si>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</si>
  <si>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</si>
  <si>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</si>
  <si>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</si>
  <si>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</si>
  <si>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</si>
  <si>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</si>
  <si>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</si>
  <si>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</si>
  <si>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</si>
  <si>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</si>
  <si>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</si>
  <si>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</si>
  <si>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</si>
  <si>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</si>
  <si>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</si>
  <si>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</si>
  <si>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</si>
  <si>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</si>
  <si>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</si>
  <si>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</si>
  <si>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</si>
  <si>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</si>
  <si>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</si>
  <si>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</si>
  <si>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</si>
  <si>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</si>
  <si>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</si>
  <si>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</si>
  <si>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</si>
  <si>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</si>
  <si>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</si>
  <si>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</si>
  <si>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</si>
  <si>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</si>
  <si>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</si>
  <si>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</si>
  <si>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</si>
  <si>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</si>
  <si>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</si>
  <si>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</si>
  <si>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</si>
  <si>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</si>
  <si>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</si>
  <si>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</si>
  <si>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</si>
  <si>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</si>
  <si>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</si>
  <si>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</si>
  <si>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</si>
  <si>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</si>
  <si>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</si>
  <si>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</si>
  <si>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</si>
  <si>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</si>
  <si>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</si>
  <si>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</si>
  <si>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</si>
  <si>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</si>
  <si>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</si>
  <si>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</si>
  <si>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</si>
  <si>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</si>
  <si>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</si>
  <si>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</si>
  <si>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</si>
  <si>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</si>
  <si>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</si>
  <si>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</si>
  <si>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</si>
  <si>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</si>
  <si>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</si>
  <si>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</si>
  <si>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</si>
  <si>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</si>
  <si>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</si>
  <si>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</si>
  <si>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</si>
  <si>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</si>
  <si>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</si>
  <si>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</si>
  <si>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</si>
  <si>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</si>
  <si>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</si>
  <si>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</si>
  <si>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</si>
  <si>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</si>
  <si>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</si>
  <si>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</si>
  <si>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</si>
  <si>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</si>
  <si>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</si>
  <si>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</si>
  <si>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</si>
  <si>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</si>
  <si>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</si>
  <si>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</si>
  <si>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</si>
  <si>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</si>
  <si>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</si>
  <si>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</si>
  <si>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</si>
  <si>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</si>
  <si>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</si>
  <si>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</si>
  <si>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</si>
  <si>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</si>
  <si>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</si>
  <si>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</si>
  <si>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</si>
  <si>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</si>
  <si>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</si>
  <si>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</si>
  <si>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</si>
  <si>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</si>
  <si>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</si>
  <si>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</si>
  <si>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</si>
  <si>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</si>
  <si>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</si>
  <si>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</si>
  <si>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</si>
  <si>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</si>
  <si>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</si>
  <si>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</si>
  <si>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</si>
  <si>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</si>
  <si>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</si>
  <si>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</si>
  <si>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</si>
  <si>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</si>
  <si>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</si>
  <si>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</si>
  <si>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</si>
  <si>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</si>
  <si>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</si>
  <si>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</si>
  <si>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</si>
  <si>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</si>
  <si>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</si>
  <si>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</si>
  <si>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</si>
  <si>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</si>
  <si>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</si>
  <si>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</si>
  <si>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</si>
  <si>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</si>
  <si>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</si>
  <si>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</si>
  <si>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</si>
  <si>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</si>
  <si>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</si>
  <si>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</si>
  <si>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</si>
  <si>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</si>
  <si>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</si>
  <si>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</si>
  <si>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</si>
  <si>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</si>
  <si>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</si>
  <si>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</si>
  <si>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</si>
  <si>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</si>
  <si>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</si>
  <si>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</si>
  <si>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</si>
  <si>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</si>
  <si>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</si>
  <si>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</si>
  <si>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</si>
  <si>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</si>
  <si>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</si>
  <si>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</si>
  <si>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</si>
  <si>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</si>
  <si>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</si>
  <si>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</si>
  <si>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</si>
  <si>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</si>
  <si>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</si>
  <si>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</si>
  <si>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</si>
  <si>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</si>
  <si>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</si>
  <si>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</si>
  <si>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</si>
  <si>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</si>
  <si>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</si>
  <si>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</si>
  <si>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</si>
  <si>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</si>
  <si>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</si>
  <si>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</si>
  <si>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</si>
  <si>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</si>
  <si>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</si>
  <si>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</si>
  <si>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</si>
  <si>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</si>
  <si>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</si>
  <si>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</si>
  <si>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</si>
  <si>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</si>
  <si>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</si>
  <si>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</si>
  <si>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</si>
  <si>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</si>
  <si>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</si>
  <si>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</si>
  <si>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</si>
  <si>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</si>
  <si>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</si>
  <si>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</si>
  <si>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</si>
  <si>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</si>
  <si>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</si>
  <si>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</si>
  <si>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</si>
  <si>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</si>
  <si>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</si>
  <si>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</si>
  <si>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</si>
  <si>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</si>
  <si>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</si>
  <si>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</si>
  <si>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</si>
  <si>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</si>
  <si>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</si>
  <si>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</si>
  <si>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</si>
  <si>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</si>
  <si>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</si>
  <si>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</si>
  <si>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</si>
  <si>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</si>
  <si>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</si>
  <si>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</si>
  <si>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</si>
  <si>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</si>
  <si>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</si>
  <si>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</si>
  <si>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</si>
  <si>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</si>
  <si>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</si>
  <si>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</si>
  <si>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</si>
  <si>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</si>
  <si>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</si>
  <si>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</si>
  <si>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</si>
  <si>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</si>
  <si>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</si>
  <si>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</si>
  <si>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</si>
  <si>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</si>
  <si>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</si>
  <si>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</si>
  <si>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</si>
  <si>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</si>
  <si>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</si>
  <si>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</si>
  <si>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</si>
  <si>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</si>
  <si>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</si>
  <si>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</si>
  <si>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</si>
  <si>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</si>
  <si>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</si>
  <si>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</si>
  <si>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</si>
  <si>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</si>
  <si>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</si>
  <si>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</si>
  <si>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</si>
  <si>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</si>
  <si>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</si>
  <si>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</si>
  <si>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</si>
  <si>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</si>
  <si>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</si>
  <si>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</si>
  <si>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</si>
  <si>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</si>
  <si>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</si>
  <si>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</si>
  <si>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</si>
  <si>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</si>
  <si>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</si>
  <si>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</si>
  <si>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</si>
  <si>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</si>
  <si>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</si>
  <si>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</si>
  <si>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</si>
  <si>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</si>
  <si>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</si>
  <si>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</si>
  <si>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</si>
  <si>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</si>
  <si>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</si>
  <si>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</si>
  <si>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</si>
  <si>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</si>
  <si>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</si>
  <si>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</si>
  <si>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</si>
  <si>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</si>
  <si>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</si>
  <si>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</si>
  <si>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</si>
  <si>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</si>
  <si>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</si>
  <si>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</si>
  <si>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</si>
  <si>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</si>
  <si>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</si>
  <si>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</si>
  <si>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</si>
  <si>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</si>
  <si>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</si>
  <si>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</si>
  <si>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</si>
  <si>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</si>
  <si>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</si>
  <si>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</si>
  <si>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</si>
  <si>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</si>
  <si>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</si>
  <si>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</si>
  <si>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</si>
  <si>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</si>
  <si>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</si>
  <si>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</si>
  <si>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</si>
  <si>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</si>
  <si>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</si>
  <si>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</si>
  <si>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</si>
  <si>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</si>
  <si>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</si>
  <si>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</si>
  <si>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</si>
  <si>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</si>
  <si>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</si>
  <si>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</si>
  <si>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</si>
  <si>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</si>
  <si>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</si>
  <si>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</si>
  <si>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</si>
  <si>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</si>
  <si>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</si>
  <si>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</si>
  <si>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</si>
  <si>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</si>
  <si>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</si>
  <si>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</si>
  <si>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</si>
  <si>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</si>
  <si>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</si>
  <si>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</si>
  <si>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</si>
  <si>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</si>
  <si>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</si>
  <si>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</si>
  <si>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</si>
  <si>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</si>
  <si>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</si>
  <si>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</si>
  <si>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</si>
  <si>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</si>
  <si>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</si>
  <si>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</si>
  <si>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</si>
  <si>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</si>
  <si>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</si>
  <si>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</si>
  <si>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</si>
  <si>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</si>
  <si>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</si>
  <si>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</si>
  <si>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</si>
  <si>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</si>
  <si>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</si>
  <si>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</si>
  <si>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</si>
  <si>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</si>
  <si>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</si>
  <si>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</si>
  <si>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</si>
  <si>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</si>
  <si>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</si>
  <si>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</si>
  <si>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</si>
  <si>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</si>
  <si>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</si>
  <si>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</si>
  <si>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</si>
  <si>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</si>
  <si>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</si>
  <si>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</si>
  <si>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</si>
  <si>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</si>
  <si>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</si>
  <si>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</si>
  <si>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</si>
  <si>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</si>
  <si>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</si>
  <si>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</si>
  <si>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</si>
  <si>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</si>
  <si>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</si>
  <si>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</si>
  <si>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</si>
  <si>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</si>
  <si>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</si>
  <si>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</si>
  <si>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</si>
  <si>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</si>
  <si>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</si>
  <si>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</si>
  <si>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</si>
  <si>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</si>
  <si>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</si>
  <si>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</si>
  <si>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</si>
  <si>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</si>
  <si>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</si>
  <si>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</si>
  <si>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</si>
  <si>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</si>
  <si>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</si>
  <si>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</si>
  <si>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</si>
  <si>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</si>
  <si>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</si>
  <si>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</si>
  <si>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</si>
  <si>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</si>
  <si>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</si>
  <si>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</si>
  <si>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</si>
  <si>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</si>
  <si>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</si>
  <si>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</si>
  <si>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</si>
  <si>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</si>
  <si>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</si>
  <si>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</si>
  <si>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</si>
  <si>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</si>
  <si>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</si>
  <si>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</si>
  <si>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</si>
  <si>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</si>
  <si>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</si>
  <si>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</si>
  <si>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</si>
  <si>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</si>
  <si>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</si>
  <si>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</si>
  <si>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</si>
  <si>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</si>
  <si>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</si>
  <si>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</si>
  <si>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</si>
  <si>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</si>
  <si>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</si>
  <si>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</si>
  <si>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</si>
  <si>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</si>
  <si>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</si>
  <si>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</si>
  <si>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</si>
  <si>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</si>
  <si>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</si>
  <si>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</si>
  <si>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</si>
  <si>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</si>
  <si>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</si>
  <si>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</si>
  <si>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</si>
  <si>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</si>
  <si>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</si>
  <si>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</si>
  <si>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</si>
  <si>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</si>
  <si>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</si>
  <si>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</si>
  <si>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</si>
  <si>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</si>
  <si>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</si>
  <si>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</si>
  <si>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</si>
  <si>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</si>
  <si>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</si>
  <si>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</si>
  <si>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</si>
  <si>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</si>
  <si>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</si>
  <si>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</si>
  <si>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</si>
  <si>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</si>
  <si>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</si>
  <si>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</si>
  <si>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</si>
  <si>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</si>
  <si>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</si>
  <si>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</si>
  <si>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</si>
  <si>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</si>
  <si>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</si>
  <si>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</si>
  <si>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</si>
  <si>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</si>
  <si>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</si>
  <si>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</si>
  <si>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</si>
  <si>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</si>
  <si>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</si>
  <si>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</si>
  <si>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</si>
  <si>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</si>
  <si>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</si>
  <si>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</si>
  <si>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</si>
  <si>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</si>
  <si>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</si>
  <si>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</si>
  <si>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</si>
  <si>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</si>
  <si>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</si>
  <si>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</si>
  <si>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</si>
  <si>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</si>
  <si>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</si>
  <si>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</si>
  <si>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</si>
  <si>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</si>
  <si>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</si>
  <si>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</si>
  <si>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</si>
  <si>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</si>
  <si>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</si>
  <si>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</si>
  <si>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</si>
  <si>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</si>
  <si>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</si>
  <si>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</si>
  <si>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</si>
  <si>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</si>
  <si>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</si>
  <si>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</si>
  <si>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</si>
  <si>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</si>
  <si>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</si>
  <si>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</si>
  <si>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</si>
  <si>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</si>
  <si>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</si>
  <si>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</si>
  <si>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</si>
  <si>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</si>
  <si>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</si>
  <si>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</si>
  <si>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</si>
  <si>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</si>
  <si>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</si>
  <si>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</si>
  <si>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</si>
  <si>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</si>
  <si>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</si>
  <si>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</si>
  <si>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</si>
  <si>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</si>
  <si>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</si>
  <si>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</si>
  <si>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</si>
  <si>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</si>
  <si>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</si>
  <si>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</si>
  <si>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</si>
  <si>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</si>
  <si>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</si>
  <si>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</si>
  <si>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</si>
  <si>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</si>
  <si>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</si>
  <si>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</si>
  <si>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</si>
  <si>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</si>
  <si>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</si>
  <si>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</si>
  <si>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</si>
  <si>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</si>
  <si>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</si>
  <si>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</si>
  <si>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</si>
  <si>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</si>
  <si>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</si>
  <si>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</si>
  <si>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</si>
  <si>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</si>
  <si>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</si>
  <si>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</si>
  <si>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</si>
  <si>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</si>
  <si>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</si>
  <si>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</si>
  <si>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</si>
  <si>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</si>
  <si>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</si>
  <si>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</si>
  <si>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</si>
  <si>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</si>
  <si>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</si>
  <si>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</si>
  <si>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</si>
  <si>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</si>
  <si>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</si>
  <si>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</si>
  <si>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</si>
  <si>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</si>
  <si>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</si>
  <si>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</si>
  <si>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</si>
  <si>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</si>
  <si>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</si>
  <si>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</si>
  <si>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</si>
  <si>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</si>
  <si>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</si>
  <si>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</si>
  <si>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</si>
  <si>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</si>
  <si>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</si>
  <si>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</si>
  <si>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</si>
  <si>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</si>
  <si>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</si>
  <si>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</si>
  <si>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</si>
  <si>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</si>
  <si>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</si>
  <si>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</si>
  <si>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</si>
  <si>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</si>
  <si>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</si>
  <si>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</si>
  <si>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</si>
  <si>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</si>
  <si>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</si>
  <si>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</si>
  <si>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</si>
  <si>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</si>
  <si>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</si>
  <si>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</si>
  <si>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</si>
  <si>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</si>
  <si>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</si>
  <si>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</si>
  <si>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</si>
  <si>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</si>
  <si>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</si>
  <si>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</si>
  <si>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</si>
  <si>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</si>
  <si>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</si>
  <si>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</si>
  <si>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</si>
  <si>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</si>
  <si>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</si>
  <si>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</si>
  <si>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</si>
  <si>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</si>
  <si>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</si>
  <si>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</si>
  <si>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</si>
  <si>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</si>
  <si>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</si>
  <si>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</si>
  <si>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</si>
  <si>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</si>
  <si>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</si>
  <si>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</si>
  <si>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</si>
  <si>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</si>
  <si>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</si>
  <si>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</si>
  <si>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</si>
  <si>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</si>
  <si>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</si>
  <si>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</si>
  <si>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</si>
  <si>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</si>
  <si>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</si>
  <si>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</si>
  <si>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</si>
  <si>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</si>
  <si>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</si>
  <si>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</si>
  <si>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</si>
  <si>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</si>
  <si>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</si>
  <si>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</si>
  <si>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</si>
  <si>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</si>
  <si>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</si>
  <si>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</si>
  <si>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</si>
  <si>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</si>
  <si>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</si>
  <si>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</si>
  <si>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</si>
  <si>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</si>
  <si>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</si>
  <si>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</si>
  <si>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</si>
  <si>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</si>
  <si>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</si>
  <si>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</si>
  <si>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</si>
  <si>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</si>
  <si>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</si>
  <si>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</si>
  <si>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</si>
  <si>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</si>
  <si>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</si>
  <si>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</si>
  <si>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</si>
  <si>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</si>
  <si>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</si>
  <si>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</si>
  <si>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</si>
  <si>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</si>
  <si>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</si>
  <si>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</si>
  <si>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</si>
  <si>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</si>
  <si>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</si>
  <si>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</si>
  <si>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</si>
  <si>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</si>
  <si>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</si>
  <si>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</si>
  <si>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</si>
  <si>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</si>
  <si>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</si>
  <si>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</si>
  <si>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</si>
  <si>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</si>
  <si>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</si>
  <si>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</si>
  <si>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</si>
  <si>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</si>
  <si>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</si>
  <si>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</si>
  <si>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</si>
  <si>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</si>
  <si>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</si>
  <si>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</si>
  <si>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</si>
  <si>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</si>
  <si>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</si>
  <si>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</si>
  <si>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</si>
  <si>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</si>
  <si>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</si>
  <si>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</si>
  <si>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</si>
  <si>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</si>
  <si>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</si>
  <si>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</si>
  <si>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</si>
  <si>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</si>
  <si>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</si>
  <si>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</si>
  <si>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</si>
  <si>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</si>
  <si>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</si>
  <si>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</si>
  <si>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</si>
  <si>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</si>
  <si>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</si>
  <si>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</si>
  <si>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</si>
  <si>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</si>
  <si>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</si>
  <si>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</si>
  <si>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</si>
  <si>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</si>
  <si>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</si>
  <si>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</si>
  <si>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</si>
  <si>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</si>
  <si>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</si>
  <si>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</si>
  <si>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</si>
  <si>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</si>
  <si>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</si>
  <si>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</si>
  <si>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</si>
  <si>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</si>
  <si>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</si>
  <si>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</si>
  <si>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</si>
  <si>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</si>
  <si>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</si>
  <si>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</si>
  <si>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</si>
  <si>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</si>
  <si>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</si>
  <si>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</si>
  <si>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</si>
  <si>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</si>
  <si>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</si>
  <si>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</si>
  <si>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</si>
  <si>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</si>
  <si>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</si>
  <si>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</si>
  <si>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</si>
  <si>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</si>
  <si>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</si>
  <si>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</si>
  <si>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</si>
  <si>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</si>
  <si>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</si>
  <si>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</si>
  <si>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</si>
  <si>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</si>
  <si>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</si>
  <si>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</si>
  <si>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</si>
  <si>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</si>
  <si>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</si>
  <si>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</si>
  <si>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</si>
  <si>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</si>
  <si>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</si>
  <si>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</si>
  <si>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</si>
  <si>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</si>
  <si>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</si>
  <si>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</si>
  <si>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</si>
  <si>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</si>
  <si>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</si>
  <si>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</si>
  <si>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</si>
  <si>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</si>
  <si>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</si>
  <si>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</si>
  <si>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</si>
  <si>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</si>
  <si>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</si>
  <si>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</si>
  <si>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</si>
  <si>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</si>
  <si>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</si>
  <si>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</si>
  <si>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</si>
  <si>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</si>
  <si>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</si>
  <si>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</si>
  <si>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</si>
  <si>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</si>
  <si>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</si>
  <si>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</si>
  <si>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</si>
  <si>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</si>
  <si>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</si>
  <si>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</si>
  <si>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</si>
  <si>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</si>
  <si>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</si>
  <si>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</si>
  <si>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</si>
  <si>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</si>
  <si>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</si>
  <si>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</si>
  <si>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</si>
  <si>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</si>
  <si>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</si>
  <si>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</si>
  <si>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</si>
  <si>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</si>
  <si>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</si>
  <si>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</si>
  <si>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</si>
  <si>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</si>
  <si>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</si>
  <si>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</si>
  <si>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</si>
  <si>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</si>
  <si>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</si>
  <si>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</si>
  <si>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</si>
  <si>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</si>
  <si>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</si>
  <si>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</si>
  <si>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</si>
  <si>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</si>
  <si>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</si>
  <si>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</si>
  <si>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</si>
  <si>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</si>
  <si>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</si>
  <si>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</si>
  <si>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</si>
  <si>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</si>
  <si>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</si>
  <si>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</si>
  <si>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</si>
  <si>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</si>
  <si>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</si>
  <si>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</si>
  <si>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</si>
  <si>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</si>
  <si>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</si>
  <si>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</si>
  <si>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</si>
  <si>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</si>
  <si>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</si>
  <si>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</si>
  <si>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</si>
  <si>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</si>
  <si>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</si>
  <si>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</si>
  <si>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</si>
  <si>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</si>
  <si>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</si>
  <si>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</si>
  <si>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</si>
  <si>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</si>
  <si>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</si>
  <si>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</si>
  <si>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</si>
  <si>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</si>
  <si>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</si>
  <si>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</si>
  <si>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</si>
  <si>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</si>
  <si>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</si>
  <si>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</si>
  <si>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</si>
  <si>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</si>
  <si>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</si>
  <si>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</si>
  <si>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</si>
  <si>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</si>
  <si>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</si>
  <si>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</si>
  <si>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</si>
  <si>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</si>
  <si>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</si>
  <si>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</si>
  <si>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</si>
  <si>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</si>
  <si>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</si>
  <si>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</si>
  <si>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</si>
  <si>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</si>
  <si>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</si>
  <si>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</si>
  <si>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</si>
  <si>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</si>
  <si>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</si>
  <si>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</si>
  <si>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</si>
  <si>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</si>
  <si>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</si>
  <si>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</si>
  <si>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</si>
  <si>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</si>
  <si>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</si>
  <si>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</si>
  <si>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</si>
  <si>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</si>
  <si>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</si>
  <si>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</si>
  <si>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</si>
  <si>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</si>
  <si>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</si>
  <si>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</si>
  <si>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</si>
  <si>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</si>
  <si>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</si>
  <si>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</si>
  <si>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</si>
  <si>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</si>
  <si>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</si>
  <si>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</si>
  <si>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</si>
  <si>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</si>
  <si>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</si>
  <si>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</si>
  <si>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</si>
  <si>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</si>
  <si>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</si>
  <si>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</si>
  <si>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</si>
  <si>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</si>
  <si>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</si>
  <si>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</si>
  <si>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</si>
  <si>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</si>
  <si>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</si>
  <si>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</si>
  <si>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</si>
  <si>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</si>
  <si>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</si>
  <si>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</si>
  <si>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</si>
  <si>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</si>
  <si>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</si>
  <si>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</si>
  <si>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</si>
  <si>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</si>
  <si>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</si>
  <si>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</si>
  <si>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</si>
  <si>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</si>
  <si>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</si>
  <si>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</si>
  <si>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</si>
  <si>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</si>
  <si>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</si>
  <si>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</si>
  <si>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</si>
  <si>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</si>
  <si>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</si>
  <si>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</si>
  <si>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</si>
  <si>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</si>
  <si>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</si>
  <si>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</si>
  <si>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</si>
  <si>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</si>
  <si>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</si>
  <si>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</si>
  <si>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</si>
  <si>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</si>
  <si>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</si>
  <si>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</si>
  <si>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</si>
  <si>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</si>
  <si>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</si>
  <si>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</si>
  <si>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</si>
  <si>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</si>
  <si>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</si>
  <si>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</si>
  <si>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</si>
  <si>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</si>
  <si>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</si>
  <si>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</si>
  <si>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</si>
  <si>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</si>
  <si>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</si>
  <si>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</si>
  <si>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</si>
  <si>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</si>
  <si>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</si>
  <si>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</si>
  <si>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</si>
  <si>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</si>
  <si>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</si>
  <si>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</si>
  <si>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</si>
  <si>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</si>
  <si>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</si>
  <si>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</si>
  <si>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</si>
  <si>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</si>
  <si>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</si>
  <si>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</si>
  <si>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</si>
  <si>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</si>
  <si>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</si>
  <si>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</si>
  <si>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</si>
  <si>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</si>
  <si>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</si>
  <si>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</si>
  <si>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</si>
  <si>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</si>
  <si>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</si>
  <si>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</si>
  <si>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</si>
  <si>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</si>
  <si>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</si>
  <si>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</si>
  <si>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</si>
  <si>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</si>
  <si>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</si>
  <si>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</si>
  <si>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</si>
  <si>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</si>
  <si>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</si>
  <si>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</si>
  <si>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</si>
  <si>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</si>
  <si>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</si>
  <si>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</si>
  <si>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</si>
  <si>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</si>
  <si>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</si>
  <si>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</si>
  <si>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</si>
  <si>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</si>
  <si>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</si>
  <si>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</si>
  <si>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</si>
  <si>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</si>
  <si>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</si>
  <si>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</si>
  <si>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</si>
  <si>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</si>
  <si>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</si>
  <si>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</si>
  <si>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</si>
  <si>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</si>
  <si>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</si>
  <si>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</si>
  <si>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</si>
  <si>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</si>
  <si>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</si>
  <si>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</si>
  <si>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</si>
  <si>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</si>
  <si>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</si>
  <si>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</si>
  <si>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</si>
  <si>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</si>
  <si>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</si>
  <si>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</si>
  <si>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</si>
  <si>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</si>
  <si>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</si>
  <si>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</si>
  <si>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</si>
  <si>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</si>
  <si>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</si>
  <si>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</si>
  <si>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</si>
  <si>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</si>
  <si>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</si>
  <si>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</si>
  <si>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</si>
  <si>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</si>
  <si>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</si>
  <si>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</si>
  <si>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</si>
  <si>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</si>
  <si>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</si>
  <si>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</si>
  <si>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</si>
  <si>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</si>
  <si>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</si>
  <si>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</si>
  <si>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</si>
  <si>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</si>
  <si>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</si>
  <si>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</si>
  <si>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</si>
  <si>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</si>
  <si>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</si>
  <si>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</si>
  <si>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</si>
  <si>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</si>
  <si>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</si>
  <si>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</si>
  <si>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</si>
  <si>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</si>
  <si>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</si>
  <si>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</si>
  <si>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</si>
  <si>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</si>
  <si>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</si>
  <si>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</si>
  <si>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</si>
  <si>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</si>
  <si>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</si>
  <si>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</si>
  <si>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</si>
  <si>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</si>
  <si>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</si>
  <si>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</si>
  <si>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</si>
  <si>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</si>
  <si>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</si>
  <si>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</si>
  <si>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</si>
  <si>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</si>
  <si>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</si>
  <si>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</si>
  <si>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</si>
  <si>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</si>
  <si>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</si>
  <si>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</si>
  <si>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</si>
  <si>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</si>
  <si>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</si>
  <si>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</si>
  <si>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</si>
  <si>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</si>
  <si>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</si>
  <si>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</si>
  <si>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</si>
  <si>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</si>
  <si>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</si>
  <si>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</si>
  <si>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</si>
  <si>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</si>
  <si>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</si>
  <si>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</si>
  <si>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</si>
  <si>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</si>
  <si>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</si>
  <si>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</si>
  <si>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</si>
  <si>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</si>
  <si>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</si>
  <si>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</si>
  <si>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</si>
  <si>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</si>
  <si>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</si>
  <si>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</si>
  <si>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</si>
  <si>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</si>
  <si>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</si>
  <si>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</si>
  <si>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</si>
  <si>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</si>
  <si>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</si>
  <si>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</si>
  <si>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</si>
  <si>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</si>
  <si>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</si>
  <si>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</si>
  <si>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</si>
  <si>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</si>
  <si>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</si>
  <si>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</si>
  <si>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</si>
  <si>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</si>
  <si>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</si>
  <si>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</si>
  <si>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</si>
  <si>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</si>
  <si>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</si>
  <si>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</si>
  <si>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</si>
  <si>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</si>
  <si>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</si>
  <si>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</si>
  <si>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</si>
  <si>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</si>
  <si>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</si>
  <si>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</si>
  <si>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</si>
  <si>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</si>
  <si>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</si>
  <si>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</si>
  <si>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</si>
  <si>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</si>
  <si>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</si>
  <si>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</si>
  <si>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</si>
  <si>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</si>
  <si>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</si>
  <si>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</si>
  <si>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</si>
  <si>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</si>
  <si>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</si>
  <si>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</si>
  <si>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</si>
  <si>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</si>
  <si>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</si>
  <si>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</si>
  <si>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</si>
  <si>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</si>
  <si>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</si>
  <si>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</si>
  <si>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</si>
  <si>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</si>
  <si>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</si>
  <si>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</si>
  <si>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</si>
  <si>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</si>
  <si>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</si>
  <si>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</si>
  <si>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</si>
  <si>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</si>
  <si>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</si>
  <si>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</si>
  <si>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</si>
  <si>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</si>
  <si>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</si>
  <si>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</si>
  <si>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</si>
  <si>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</si>
  <si>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</si>
  <si>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</si>
  <si>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</si>
  <si>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</si>
  <si>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</si>
  <si>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</si>
  <si>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</si>
  <si>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</si>
  <si>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</si>
  <si>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</si>
  <si>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</si>
  <si>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</si>
  <si>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</si>
  <si>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</si>
  <si>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</si>
  <si>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</si>
  <si>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</si>
  <si>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</si>
  <si>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</si>
  <si>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</si>
  <si>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</si>
  <si>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</si>
  <si>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</si>
  <si>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</si>
  <si>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</si>
  <si>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</si>
  <si>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</si>
  <si>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</si>
  <si>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</si>
  <si>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</si>
  <si>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</si>
  <si>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</si>
  <si>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</si>
  <si>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</si>
  <si>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</si>
  <si>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</si>
  <si>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</si>
  <si>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</si>
  <si>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</si>
  <si>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</si>
  <si>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</si>
  <si>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</si>
  <si>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</si>
  <si>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</si>
  <si>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</si>
  <si>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</si>
  <si>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</si>
  <si>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</si>
  <si>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</si>
  <si>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</si>
  <si>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</si>
  <si>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</si>
  <si>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</si>
  <si>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</si>
  <si>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</si>
  <si>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</si>
  <si>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</si>
  <si>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</si>
  <si>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</si>
  <si>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</si>
  <si>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</si>
  <si>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</si>
  <si>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</si>
  <si>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</si>
  <si>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</si>
  <si>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</si>
  <si>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</si>
  <si>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</si>
  <si>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</si>
  <si>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</si>
  <si>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</si>
  <si>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</si>
  <si>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</si>
  <si>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</si>
  <si>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</si>
  <si>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</si>
  <si>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</si>
  <si>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</si>
  <si>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</si>
  <si>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</si>
  <si>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</si>
  <si>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</si>
  <si>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</si>
  <si>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</si>
  <si>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</si>
  <si>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</si>
  <si>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</si>
  <si>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</si>
  <si>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</si>
  <si>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</si>
  <si>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</si>
  <si>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</si>
  <si>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</si>
  <si>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</si>
  <si>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</si>
  <si>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</si>
  <si>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</si>
  <si>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</si>
  <si>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</si>
  <si>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</si>
  <si>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</si>
  <si>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</si>
  <si>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</si>
  <si>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</si>
  <si>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</si>
  <si>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</si>
  <si>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</si>
  <si>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</si>
  <si>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</si>
  <si>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</si>
  <si>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</si>
  <si>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</si>
  <si>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</si>
  <si>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</si>
  <si>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</si>
  <si>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</si>
  <si>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</si>
  <si>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</si>
  <si>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</si>
  <si>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</si>
  <si>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</si>
  <si>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</si>
  <si>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</si>
  <si>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</si>
  <si>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</si>
  <si>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</si>
  <si>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</si>
  <si>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</si>
  <si>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</si>
  <si>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</si>
  <si>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</si>
  <si>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</si>
  <si>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</si>
  <si>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</si>
  <si>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</si>
  <si>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</si>
  <si>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</si>
  <si>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</si>
  <si>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</si>
  <si>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</si>
  <si>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</si>
  <si>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</si>
  <si>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</si>
  <si>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</si>
  <si>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</si>
  <si>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</si>
  <si>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</si>
  <si>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</si>
  <si>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</si>
  <si>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</si>
  <si>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</si>
  <si>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</si>
  <si>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</si>
  <si>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</si>
  <si>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</si>
  <si>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</si>
  <si>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</si>
  <si>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</si>
  <si>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</si>
  <si>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</si>
  <si>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</si>
  <si>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</si>
  <si>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</si>
  <si>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</si>
  <si>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</si>
  <si>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</si>
  <si>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</si>
  <si>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</si>
  <si>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</si>
  <si>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</si>
  <si>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</si>
  <si>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</si>
  <si>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</si>
  <si>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</si>
  <si>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</si>
  <si>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</si>
  <si>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</si>
  <si>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</si>
  <si>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</si>
  <si>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</si>
  <si>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</si>
  <si>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</si>
  <si>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</si>
  <si>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</si>
  <si>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</si>
  <si>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</si>
  <si>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</si>
  <si>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</si>
  <si>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</si>
  <si>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</si>
  <si>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</si>
  <si>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</si>
  <si>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</si>
  <si>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</si>
  <si>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</si>
  <si>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</si>
  <si>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</si>
  <si>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</si>
  <si>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</si>
  <si>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</si>
  <si>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</si>
  <si>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</si>
  <si>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</si>
  <si>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</si>
  <si>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</si>
  <si>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</si>
  <si>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</si>
  <si>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</si>
  <si>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</si>
  <si>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</si>
  <si>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</si>
  <si>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</si>
  <si>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</si>
  <si>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</si>
  <si>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</si>
  <si>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</si>
  <si>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</si>
  <si>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</si>
  <si>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</si>
  <si>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</si>
  <si>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</si>
  <si>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</si>
  <si>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</si>
  <si>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</si>
  <si>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</si>
  <si>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</si>
  <si>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</si>
  <si>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</si>
  <si>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</si>
  <si>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</si>
  <si>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</si>
  <si>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</si>
  <si>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</si>
  <si>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</si>
  <si>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</si>
  <si>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</si>
  <si>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</si>
  <si>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</si>
  <si>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</si>
  <si>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</si>
  <si>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</si>
  <si>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</si>
  <si>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</si>
  <si>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</si>
  <si>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</si>
  <si>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</si>
  <si>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</si>
  <si>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</si>
  <si>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</si>
  <si>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</si>
  <si>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</si>
  <si>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</si>
  <si>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</si>
  <si>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</si>
  <si>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</si>
  <si>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</si>
  <si>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</si>
  <si>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</si>
  <si>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</si>
  <si>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</si>
  <si>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</si>
  <si>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</si>
  <si>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</si>
  <si>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</si>
  <si>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</si>
  <si>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</si>
  <si>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</si>
  <si>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</si>
  <si>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</si>
  <si>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</si>
  <si>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</si>
  <si>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</si>
  <si>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</si>
  <si>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</si>
  <si>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</si>
  <si>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</si>
  <si>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</si>
  <si>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</si>
  <si>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</si>
  <si>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</si>
  <si>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</si>
  <si>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</si>
  <si>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</si>
  <si>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</si>
  <si>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</si>
  <si>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</si>
  <si>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</si>
  <si>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</si>
  <si>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</si>
  <si>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</si>
  <si>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</si>
  <si>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</si>
  <si>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</si>
  <si>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</si>
  <si>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</si>
  <si>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</si>
  <si>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</si>
  <si>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</si>
  <si>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</si>
  <si>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</si>
  <si>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</si>
  <si>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</si>
  <si>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</si>
  <si>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</si>
  <si>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</si>
  <si>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</si>
  <si>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</si>
  <si>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</si>
  <si>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</si>
  <si>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</si>
  <si>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</si>
  <si>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</si>
  <si>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</si>
  <si>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</si>
  <si>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</si>
  <si>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</si>
  <si>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</si>
  <si>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</si>
  <si>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</si>
  <si>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</si>
  <si>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</si>
  <si>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</si>
  <si>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</si>
  <si>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</si>
  <si>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</si>
  <si>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</si>
  <si>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</si>
  <si>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</si>
  <si>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</si>
  <si>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</si>
  <si>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</si>
  <si>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</si>
  <si>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</si>
  <si>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</si>
  <si>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</si>
  <si>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</si>
  <si>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</si>
  <si>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</si>
  <si>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</si>
  <si>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</si>
  <si>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</si>
  <si>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</si>
  <si>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</si>
  <si>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</si>
  <si>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</si>
  <si>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</si>
  <si>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</si>
  <si>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</si>
  <si>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</si>
  <si>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</si>
  <si>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</si>
  <si>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</si>
  <si>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</si>
  <si>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</si>
  <si>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</si>
  <si>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</si>
  <si>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</si>
  <si>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</si>
  <si>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</si>
  <si>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</si>
  <si>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</si>
  <si>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</si>
  <si>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</si>
  <si>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</si>
  <si>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</si>
  <si>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</si>
  <si>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</si>
  <si>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</si>
  <si>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</si>
  <si>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</si>
  <si>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</si>
  <si>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</si>
  <si>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</si>
  <si>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</si>
  <si>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</si>
  <si>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</si>
  <si>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</si>
  <si>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</si>
  <si>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</si>
  <si>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</si>
  <si>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</si>
  <si>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</si>
  <si>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</si>
  <si>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</si>
  <si>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</si>
  <si>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</si>
  <si>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</si>
  <si>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</si>
  <si>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</si>
  <si>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</si>
  <si>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</si>
  <si>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</si>
  <si>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</si>
  <si>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</si>
  <si>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</si>
  <si>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</si>
  <si>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</si>
  <si>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</si>
  <si>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</si>
  <si>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</si>
  <si>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</si>
  <si>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</si>
  <si>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</si>
  <si>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</si>
  <si>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</si>
  <si>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</si>
  <si>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</si>
  <si>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</si>
  <si>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</si>
  <si>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</si>
  <si>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</si>
  <si>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</si>
  <si>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</si>
  <si>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</si>
  <si>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</si>
  <si>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</si>
  <si>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</si>
  <si>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</si>
  <si>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</si>
  <si>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</si>
  <si>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</si>
  <si>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</si>
  <si>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</si>
  <si>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</si>
  <si>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</si>
  <si>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</si>
  <si>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</si>
  <si>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</si>
  <si>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</si>
  <si>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</si>
  <si>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</si>
  <si>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</si>
  <si>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</si>
  <si>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</si>
  <si>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</si>
  <si>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</si>
  <si>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</si>
  <si>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</si>
  <si>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</si>
  <si>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</si>
  <si>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</si>
  <si>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</si>
  <si>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</si>
  <si>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</si>
  <si>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</si>
  <si>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</si>
  <si>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</si>
  <si>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</si>
  <si>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</si>
  <si>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</si>
  <si>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</si>
  <si>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</si>
  <si>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</si>
  <si>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</si>
  <si>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</si>
  <si>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</si>
  <si>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</si>
  <si>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</si>
  <si>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</si>
  <si>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</si>
  <si>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</si>
  <si>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</si>
  <si>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</si>
  <si>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</si>
  <si>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</si>
  <si>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</si>
  <si>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</si>
  <si>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</si>
  <si>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</si>
  <si>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</si>
  <si>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</si>
  <si>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</si>
  <si>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</si>
  <si>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</si>
  <si>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</si>
  <si>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</si>
  <si>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</si>
  <si>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</si>
  <si>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</si>
  <si>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</si>
  <si>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</si>
  <si>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</si>
  <si>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</si>
  <si>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</si>
  <si>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</si>
  <si>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</si>
  <si>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</si>
  <si>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</si>
  <si>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</si>
  <si>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</si>
  <si>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</si>
  <si>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</si>
  <si>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</si>
  <si>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</si>
  <si>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</si>
  <si>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</si>
  <si>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</si>
  <si>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</si>
  <si>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</si>
  <si>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</si>
  <si>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</si>
  <si>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</si>
  <si>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</si>
  <si>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</si>
  <si>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</si>
  <si>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</si>
  <si>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</si>
  <si>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</si>
  <si>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</si>
  <si>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</si>
  <si>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</si>
  <si>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</si>
  <si>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</si>
  <si>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</si>
  <si>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</si>
  <si>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</si>
  <si>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</si>
  <si>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</si>
  <si>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</si>
  <si>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</si>
  <si>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</si>
  <si>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</si>
  <si>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</si>
  <si>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</si>
  <si>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</si>
  <si>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</si>
  <si>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</si>
  <si>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</si>
  <si>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</si>
  <si>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</si>
  <si>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</si>
  <si>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</si>
  <si>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</si>
  <si>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</si>
  <si>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</si>
  <si>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</si>
  <si>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</si>
  <si>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</si>
  <si>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</si>
  <si>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</si>
  <si>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</si>
  <si>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</si>
  <si>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</si>
  <si>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</si>
  <si>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</si>
  <si>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</si>
  <si>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</si>
  <si>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</si>
  <si>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</si>
  <si>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</si>
  <si>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</si>
  <si>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</si>
  <si>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</si>
  <si>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</si>
  <si>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</si>
  <si>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</si>
  <si>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</si>
  <si>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</si>
  <si>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</si>
  <si>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</si>
  <si>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</si>
  <si>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</si>
  <si>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</si>
  <si>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</si>
  <si>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</si>
  <si>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</si>
  <si>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</si>
  <si>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</si>
  <si>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</si>
  <si>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</si>
  <si>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</si>
  <si>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</si>
  <si>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</si>
  <si>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</si>
  <si>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</si>
  <si>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</si>
  <si>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</si>
  <si>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</si>
  <si>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</si>
  <si>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</si>
  <si>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</si>
  <si>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</si>
  <si>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</si>
  <si>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</si>
  <si>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</si>
  <si>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</si>
  <si>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</si>
  <si>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</si>
  <si>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</si>
  <si>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</si>
  <si>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</si>
  <si>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</si>
  <si>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</si>
  <si>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</si>
  <si>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</si>
  <si>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</si>
  <si>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</si>
  <si>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</si>
  <si>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</si>
  <si>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</si>
  <si>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</si>
  <si>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</si>
  <si>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</si>
  <si>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</si>
  <si>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</si>
  <si>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</si>
  <si>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</si>
  <si>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</si>
  <si>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</si>
  <si>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</si>
  <si>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</si>
  <si>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</si>
  <si>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</si>
  <si>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</si>
  <si>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</si>
  <si>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</si>
  <si>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</si>
  <si>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</si>
  <si>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</si>
  <si>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</si>
  <si>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</si>
  <si>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</si>
  <si>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</si>
  <si>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</si>
  <si>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</si>
  <si>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</si>
  <si>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</si>
  <si>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</si>
  <si>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</si>
  <si>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</si>
  <si>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</si>
  <si>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</si>
  <si>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</si>
  <si>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</si>
  <si>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</si>
  <si>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</si>
  <si>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</si>
  <si>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</si>
  <si>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</si>
  <si>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</si>
  <si>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</si>
  <si>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</si>
  <si>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</si>
  <si>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</si>
  <si>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</si>
  <si>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</si>
  <si>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</si>
  <si>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</si>
  <si>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</si>
  <si>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</si>
  <si>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</si>
  <si>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</si>
  <si>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</si>
  <si>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</si>
  <si>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</si>
  <si>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</si>
  <si>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</si>
  <si>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</si>
  <si>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</si>
  <si>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</si>
  <si>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</si>
  <si>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</si>
  <si>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</si>
  <si>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</si>
  <si>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</si>
  <si>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</si>
  <si>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</si>
  <si>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</si>
  <si>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</si>
  <si>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</si>
  <si>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</si>
  <si>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</si>
  <si>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</si>
  <si>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</si>
  <si>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</si>
  <si>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</si>
  <si>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</si>
  <si>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</si>
  <si>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</si>
  <si>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</si>
  <si>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</si>
  <si>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</si>
  <si>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</si>
  <si>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</si>
  <si>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</si>
  <si>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</si>
  <si>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</si>
  <si>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</si>
  <si>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</si>
  <si>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</si>
  <si>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</si>
  <si>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</si>
  <si>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</si>
  <si>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</si>
  <si>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</si>
  <si>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</si>
  <si>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</si>
  <si>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</si>
  <si>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</si>
  <si>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</si>
  <si>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</si>
  <si>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</si>
  <si>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</si>
  <si>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</si>
  <si>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</si>
  <si>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</si>
  <si>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</si>
  <si>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</si>
  <si>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</si>
  <si>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</si>
  <si>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</si>
  <si>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</si>
  <si>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</si>
  <si>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</si>
  <si>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</si>
  <si>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</si>
  <si>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</si>
  <si>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</si>
  <si>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</si>
  <si>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</si>
  <si>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</si>
  <si>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</si>
  <si>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</si>
  <si>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</si>
  <si>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</si>
  <si>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</si>
  <si>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</si>
  <si>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</si>
  <si>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</si>
  <si>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</si>
  <si>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</si>
  <si>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</si>
  <si>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</si>
  <si>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</si>
  <si>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</si>
  <si>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</si>
  <si>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</si>
  <si>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</si>
  <si>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</si>
  <si>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</si>
  <si>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</si>
  <si>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</si>
  <si>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</si>
  <si>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</si>
  <si>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</si>
  <si>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</si>
  <si>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</si>
  <si>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</si>
  <si>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</si>
  <si>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</si>
  <si>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</si>
  <si>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</si>
  <si>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</si>
  <si>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</si>
  <si>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</si>
  <si>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</si>
  <si>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</si>
  <si>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</si>
  <si>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</si>
  <si>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</si>
  <si>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</si>
  <si>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</si>
  <si>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</si>
  <si>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</si>
  <si>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</si>
  <si>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</si>
  <si>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</si>
  <si>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</si>
  <si>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</si>
  <si>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</si>
  <si>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</si>
  <si>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</si>
  <si>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</si>
  <si>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</si>
  <si>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</si>
  <si>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</si>
  <si>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</si>
  <si>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</si>
  <si>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</si>
  <si>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</si>
  <si>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</si>
  <si>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</si>
  <si>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</si>
  <si>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</si>
  <si>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</si>
  <si>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</si>
  <si>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</si>
  <si>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</si>
  <si>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</si>
  <si>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</si>
  <si>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</si>
  <si>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</si>
  <si>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</si>
  <si>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</si>
  <si>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</si>
  <si>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</si>
  <si>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</si>
  <si>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</si>
  <si>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</si>
  <si>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</si>
  <si>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</si>
  <si>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</si>
  <si>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</si>
  <si>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</si>
  <si>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</si>
  <si>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</si>
  <si>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</si>
  <si>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</si>
  <si>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</si>
  <si>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</si>
  <si>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</si>
  <si>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</si>
  <si>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</si>
  <si>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</si>
  <si>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</si>
  <si>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</si>
  <si>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</si>
  <si>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</si>
  <si>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</si>
  <si>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</si>
  <si>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</si>
  <si>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</si>
  <si>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</si>
  <si>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</si>
  <si>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</si>
  <si>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</si>
  <si>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</si>
  <si>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</si>
  <si>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</si>
  <si>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</si>
  <si>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</si>
  <si>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</si>
  <si>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</si>
  <si>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</si>
  <si>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</si>
  <si>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</si>
  <si>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</si>
  <si>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</si>
  <si>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</si>
  <si>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</si>
  <si>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</si>
  <si>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</si>
  <si>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</si>
  <si>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</si>
  <si>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</si>
  <si>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</si>
  <si>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</si>
  <si>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</si>
  <si>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</si>
  <si>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</si>
  <si>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</si>
  <si>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</si>
  <si>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</si>
  <si>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</si>
  <si>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</si>
  <si>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</si>
  <si>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</si>
  <si>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</si>
  <si>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</si>
  <si>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</si>
  <si>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</si>
  <si>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</si>
  <si>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</si>
  <si>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</si>
  <si>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</si>
  <si>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</si>
  <si>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</si>
  <si>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</si>
  <si>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</si>
  <si>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</si>
  <si>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</si>
  <si>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</si>
  <si>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</si>
  <si>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</si>
  <si>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</si>
  <si>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</si>
  <si>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</si>
  <si>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</si>
  <si>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</si>
  <si>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</si>
  <si>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</si>
  <si>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</si>
  <si>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</si>
  <si>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</si>
  <si>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</si>
  <si>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</si>
  <si>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</si>
  <si>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</si>
  <si>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</si>
  <si>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</si>
  <si>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</si>
  <si>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</si>
  <si>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</si>
  <si>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</si>
  <si>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</si>
  <si>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</si>
  <si>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</si>
  <si>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</si>
  <si>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</si>
  <si>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</si>
  <si>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</si>
  <si>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</si>
  <si>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</si>
  <si>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</si>
  <si>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</si>
  <si>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</si>
  <si>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</si>
  <si>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</si>
  <si>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</si>
  <si>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</si>
  <si>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</si>
  <si>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</si>
  <si>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</si>
  <si>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</si>
  <si>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</si>
  <si>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</si>
  <si>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</si>
  <si>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</si>
  <si>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</si>
  <si>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</si>
  <si>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</si>
  <si>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</si>
  <si>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</si>
  <si>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</si>
  <si>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</si>
  <si>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</si>
  <si>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</si>
  <si>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</si>
  <si>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</si>
  <si>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</si>
  <si>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</si>
  <si>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</si>
  <si>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</si>
  <si>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</si>
  <si>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</si>
  <si>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</si>
  <si>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</si>
  <si>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</si>
  <si>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</si>
  <si>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</si>
  <si>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</si>
  <si>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</si>
  <si>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</si>
  <si>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</si>
  <si>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</si>
  <si>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</si>
  <si>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</si>
  <si>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</si>
  <si>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</si>
  <si>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</si>
  <si>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</si>
  <si>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</si>
  <si>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</si>
  <si>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</si>
  <si>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</si>
  <si>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</si>
  <si>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</si>
  <si>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</si>
  <si>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</si>
  <si>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</si>
  <si>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</si>
  <si>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</si>
  <si>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</si>
  <si>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</si>
  <si>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</si>
  <si>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</si>
  <si>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</si>
  <si>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</si>
  <si>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</si>
  <si>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</si>
  <si>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</si>
  <si>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</si>
  <si>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</si>
  <si>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</si>
  <si>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</si>
  <si>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</si>
  <si>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</si>
  <si>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</si>
  <si>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</si>
  <si>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</si>
  <si>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</si>
  <si>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</si>
  <si>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</si>
  <si>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</si>
  <si>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</si>
  <si>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</si>
  <si>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</si>
  <si>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</si>
  <si>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</si>
  <si>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</si>
  <si>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</si>
  <si>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</si>
  <si>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</si>
  <si>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</si>
  <si>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</si>
  <si>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</si>
  <si>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</si>
  <si>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</si>
  <si>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</si>
  <si>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</si>
  <si>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</si>
  <si>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</si>
  <si>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</si>
  <si>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</si>
  <si>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</si>
  <si>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</si>
  <si>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</si>
  <si>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</si>
  <si>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</si>
  <si>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</si>
  <si>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</si>
  <si>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</si>
  <si>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</si>
  <si>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</si>
  <si>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</si>
  <si>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</si>
  <si>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</si>
  <si>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</si>
  <si>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</si>
  <si>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</si>
  <si>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</si>
  <si>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</si>
  <si>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</si>
  <si>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</si>
  <si>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</si>
  <si>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</si>
  <si>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</si>
  <si>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</si>
  <si>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</si>
  <si>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</si>
  <si>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</si>
  <si>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</si>
  <si>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</si>
  <si>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</si>
  <si>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</si>
  <si>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</si>
  <si>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</si>
  <si>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</si>
  <si>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</si>
  <si>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</si>
  <si>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</si>
  <si>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</si>
  <si>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</si>
  <si>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</si>
  <si>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</si>
  <si>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</si>
  <si>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</si>
  <si>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</si>
  <si>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</si>
  <si>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</si>
  <si>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</si>
  <si>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</si>
  <si>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</si>
  <si>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</si>
  <si>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</si>
  <si>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</si>
  <si>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</si>
  <si>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</si>
  <si>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</si>
  <si>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</si>
  <si>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</si>
  <si>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</si>
  <si>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</si>
  <si>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</si>
  <si>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</si>
  <si>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</si>
  <si>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</si>
  <si>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</si>
  <si>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</si>
  <si>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</si>
  <si>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</si>
  <si>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</si>
  <si>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</si>
  <si>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</si>
  <si>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</si>
  <si>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</si>
  <si>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</si>
  <si>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</si>
  <si>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</si>
  <si>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</si>
  <si>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</si>
  <si>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</si>
  <si>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</si>
  <si>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</si>
  <si>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</si>
  <si>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</si>
  <si>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</si>
  <si>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</si>
  <si>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</si>
  <si>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</si>
  <si>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</si>
  <si>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</si>
  <si>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</si>
  <si>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</si>
  <si>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</si>
  <si>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</si>
  <si>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</si>
  <si>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</si>
  <si>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</si>
  <si>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</si>
  <si>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</si>
  <si>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</si>
  <si>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</si>
  <si>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</si>
  <si>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</si>
  <si>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</si>
  <si>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</si>
  <si>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</si>
  <si>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</si>
  <si>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</si>
  <si>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</si>
  <si>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</si>
  <si>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</si>
  <si>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</si>
  <si>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</si>
  <si>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</si>
  <si>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</si>
  <si>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</si>
  <si>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</si>
  <si>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</si>
  <si>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</si>
  <si>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</si>
  <si>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</si>
  <si>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</si>
  <si>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</si>
  <si>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</si>
  <si>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</si>
  <si>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</si>
  <si>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</si>
  <si>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</si>
  <si>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</si>
  <si>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</si>
  <si>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</si>
  <si>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</si>
  <si>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</si>
  <si>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</si>
  <si>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</si>
  <si>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</si>
  <si>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</si>
  <si>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</si>
  <si>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</si>
  <si>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</si>
  <si>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</si>
  <si>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</si>
  <si>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</si>
  <si>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</si>
  <si>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</si>
  <si>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</si>
  <si>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</si>
  <si>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</si>
  <si>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</si>
  <si>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</si>
  <si>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</si>
  <si>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</si>
  <si>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</si>
  <si>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</si>
  <si>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</si>
  <si>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</si>
  <si>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</si>
  <si>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</si>
  <si>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</si>
  <si>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</si>
  <si>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</si>
  <si>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</si>
  <si>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</si>
  <si>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</si>
  <si>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</si>
  <si>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</si>
  <si>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</si>
  <si>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</si>
  <si>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</si>
  <si>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</si>
  <si>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</si>
  <si>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</si>
  <si>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</si>
  <si>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</si>
  <si>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</si>
  <si>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</si>
  <si>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</si>
  <si>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</si>
  <si>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</si>
  <si>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</si>
  <si>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</si>
  <si>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</si>
  <si>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</si>
  <si>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</si>
  <si>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</si>
  <si>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</si>
  <si>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</si>
  <si>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</si>
  <si>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</si>
  <si>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</si>
  <si>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</si>
  <si>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</si>
  <si>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</si>
  <si>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</si>
  <si>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</si>
  <si>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</si>
  <si>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</si>
  <si>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</si>
  <si>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</si>
  <si>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</si>
  <si>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</si>
  <si>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</si>
  <si>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</si>
  <si>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</si>
  <si>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</si>
  <si>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</si>
  <si>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</si>
  <si>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</si>
  <si>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</si>
  <si>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</si>
  <si>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</si>
  <si>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</si>
  <si>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</si>
  <si>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</si>
  <si>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</si>
  <si>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</si>
  <si>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</si>
  <si>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</si>
  <si>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</si>
  <si>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</si>
  <si>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</si>
  <si>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</si>
  <si>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</si>
  <si>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</si>
  <si>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</si>
  <si>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</si>
  <si>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</si>
  <si>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</si>
  <si>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</si>
  <si>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</si>
  <si>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</si>
  <si>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</si>
  <si>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</si>
  <si>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</si>
  <si>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</si>
  <si>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</si>
  <si>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</si>
  <si>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</si>
  <si>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</si>
  <si>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</si>
  <si>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</si>
  <si>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</si>
  <si>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</si>
  <si>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</si>
  <si>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</si>
  <si>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</si>
  <si>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</si>
  <si>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</si>
  <si>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</si>
  <si>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</si>
  <si>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</si>
  <si>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</si>
  <si>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</si>
  <si>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</si>
  <si>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</si>
  <si>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</si>
  <si>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</si>
  <si>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</si>
  <si>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</si>
  <si>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</si>
  <si>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</si>
  <si>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</si>
  <si>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</si>
  <si>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</si>
  <si>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</si>
  <si>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</si>
  <si>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</si>
  <si>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</si>
  <si>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</si>
  <si>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</si>
  <si>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</si>
  <si>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</si>
  <si>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</si>
  <si>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</si>
  <si>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</si>
  <si>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</si>
  <si>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</si>
  <si>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</si>
  <si>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</si>
  <si>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</si>
  <si>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</si>
  <si>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</si>
  <si>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</si>
  <si>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</si>
  <si>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</si>
  <si>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</si>
  <si>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</si>
  <si>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</si>
  <si>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</si>
  <si>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</si>
  <si>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</si>
  <si>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</si>
  <si>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</si>
  <si>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</si>
  <si>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</si>
  <si>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</si>
  <si>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</si>
  <si>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</si>
  <si>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</si>
  <si>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</si>
  <si>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</si>
  <si>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</si>
  <si>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</si>
  <si>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</si>
  <si>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</si>
  <si>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</si>
  <si>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</si>
  <si>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</si>
  <si>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</si>
  <si>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</si>
  <si>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</si>
  <si>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</si>
  <si>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</si>
  <si>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</si>
  <si>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</si>
  <si>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</si>
  <si>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</si>
  <si>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</si>
  <si>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</si>
  <si>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</si>
  <si>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</si>
  <si>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</si>
  <si>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</si>
  <si>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</si>
  <si>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</si>
  <si>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</si>
  <si>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</si>
  <si>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</si>
  <si>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</si>
  <si>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</si>
  <si>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</si>
  <si>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</si>
  <si>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</si>
  <si>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</si>
  <si>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</si>
  <si>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</si>
  <si>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</si>
  <si>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</si>
  <si>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</si>
  <si>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</si>
  <si>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</si>
  <si>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</si>
  <si>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</si>
  <si>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</si>
  <si>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</si>
  <si>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</si>
  <si>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</si>
  <si>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</si>
  <si>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</si>
  <si>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</si>
  <si>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</si>
  <si>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</si>
  <si>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</si>
  <si>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</si>
  <si>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</si>
  <si>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</si>
  <si>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</si>
  <si>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</si>
  <si>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</si>
  <si>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</si>
  <si>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</si>
  <si>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</si>
  <si>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</si>
  <si>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</si>
  <si>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</si>
  <si>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</si>
  <si>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</si>
  <si>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</si>
  <si>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</si>
  <si>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</si>
  <si>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</si>
  <si>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</si>
  <si>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</si>
  <si>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</si>
  <si>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</si>
  <si>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</si>
  <si>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</si>
  <si>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</si>
  <si>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</si>
  <si>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</si>
  <si>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</si>
  <si>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</si>
  <si>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</si>
  <si>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</si>
  <si>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</si>
  <si>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</si>
  <si>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</si>
  <si>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</si>
  <si>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</si>
  <si>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</si>
  <si>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</si>
  <si>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</si>
  <si>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</si>
  <si>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</si>
  <si>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</si>
  <si>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</si>
  <si>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</si>
  <si>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</si>
  <si>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</si>
  <si>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</si>
  <si>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</si>
  <si>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</si>
  <si>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</si>
  <si>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</si>
  <si>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</si>
  <si>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</si>
  <si>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</si>
  <si>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</si>
  <si>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</si>
  <si>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</si>
  <si>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</si>
  <si>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</si>
  <si>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</si>
  <si>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</si>
  <si>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</si>
  <si>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</si>
  <si>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</si>
  <si>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</si>
  <si>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</si>
  <si>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</si>
  <si>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</si>
  <si>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</si>
  <si>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</si>
  <si>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</si>
  <si>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</si>
  <si>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</si>
  <si>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</si>
  <si>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</si>
  <si>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</si>
  <si>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</si>
  <si>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</si>
  <si>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</si>
  <si>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</si>
  <si>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</si>
  <si>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</si>
  <si>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</si>
  <si>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</si>
  <si>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</si>
  <si>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</si>
  <si>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</si>
  <si>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</si>
  <si>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</si>
  <si>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</si>
  <si>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</si>
  <si>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</si>
  <si>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</si>
  <si>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</si>
  <si>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</si>
  <si>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</si>
  <si>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</si>
  <si>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</si>
  <si>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</si>
  <si>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</si>
  <si>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</si>
  <si>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</si>
  <si>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</si>
  <si>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</si>
  <si>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</si>
  <si>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</si>
  <si>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</si>
  <si>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</si>
  <si>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</si>
  <si>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</si>
  <si>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</si>
  <si>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</si>
  <si>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</si>
  <si>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</si>
  <si>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</si>
  <si>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</si>
  <si>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</si>
  <si>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</si>
  <si>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</si>
  <si>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</si>
  <si>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</si>
  <si>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</si>
  <si>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</si>
  <si>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</si>
  <si>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</si>
  <si>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</si>
  <si>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</si>
  <si>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</si>
  <si>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</si>
  <si>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</si>
  <si>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</si>
  <si>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</si>
  <si>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</si>
  <si>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</si>
  <si>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</si>
  <si>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</si>
  <si>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</si>
  <si>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</si>
  <si>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</si>
  <si>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</si>
  <si>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</si>
  <si>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</si>
  <si>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</si>
  <si>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</si>
  <si>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</si>
  <si>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</si>
  <si>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</si>
  <si>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</si>
  <si>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</si>
  <si>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</si>
  <si>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</si>
  <si>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</si>
  <si>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</si>
  <si>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</si>
  <si>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</si>
  <si>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</si>
  <si>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</si>
  <si>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</si>
  <si>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</si>
  <si>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</si>
  <si>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</si>
  <si>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</si>
  <si>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</si>
  <si>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</si>
  <si>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</si>
  <si>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</si>
  <si>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</si>
  <si>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</si>
  <si>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</si>
  <si>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</si>
  <si>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</si>
  <si>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</si>
  <si>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</si>
  <si>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</si>
  <si>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</si>
  <si>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</si>
  <si>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</si>
  <si>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</si>
  <si>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</si>
  <si>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</si>
  <si>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</si>
  <si>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</si>
  <si>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</si>
  <si>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</si>
  <si>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</si>
  <si>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</si>
  <si>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</si>
  <si>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</si>
  <si>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</si>
  <si>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</si>
  <si>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</si>
  <si>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</si>
  <si>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</si>
  <si>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</si>
  <si>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</si>
  <si>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</si>
  <si>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</si>
  <si>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</si>
  <si>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</si>
  <si>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</si>
  <si>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</si>
  <si>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</si>
  <si>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</si>
  <si>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</si>
  <si>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</si>
  <si>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</si>
  <si>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</si>
  <si>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</si>
  <si>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</si>
  <si>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</si>
  <si>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</si>
  <si>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</si>
  <si>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</si>
  <si>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</si>
  <si>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</si>
  <si>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</si>
  <si>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</si>
  <si>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</si>
  <si>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</si>
  <si>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</si>
  <si>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</si>
  <si>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</si>
  <si>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</si>
  <si>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</si>
  <si>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</si>
  <si>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</si>
  <si>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</si>
  <si>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</si>
  <si>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</si>
  <si>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</si>
  <si>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</si>
  <si>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</si>
  <si>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</si>
  <si>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</si>
  <si>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</si>
  <si>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</si>
  <si>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</si>
  <si>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</si>
  <si>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</si>
  <si>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</si>
  <si>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</si>
  <si>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</si>
  <si>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</si>
  <si>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</si>
  <si>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</si>
  <si>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</si>
  <si>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</si>
  <si>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</si>
  <si>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</si>
  <si>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</si>
  <si>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</si>
  <si>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</si>
  <si>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</si>
  <si>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</si>
  <si>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</si>
  <si>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</si>
  <si>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</si>
  <si>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</si>
  <si>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</si>
  <si>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</si>
  <si>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</si>
  <si>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</si>
  <si>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</si>
  <si>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</si>
  <si>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</si>
  <si>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</si>
  <si>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</si>
  <si>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</si>
  <si>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</si>
  <si>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</si>
  <si>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</si>
  <si>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</si>
  <si>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</si>
  <si>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</si>
  <si>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</si>
  <si>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</si>
  <si>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</si>
  <si>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</si>
  <si>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</si>
  <si>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</si>
  <si>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</si>
  <si>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</si>
  <si>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</si>
  <si>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</si>
  <si>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</si>
  <si>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</si>
  <si>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</si>
  <si>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</si>
  <si>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</si>
  <si>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</si>
  <si>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</si>
  <si>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</si>
  <si>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</si>
  <si>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</si>
  <si>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</si>
  <si>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</si>
  <si>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</si>
  <si>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</si>
  <si>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</si>
  <si>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</si>
  <si>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</si>
  <si>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</si>
  <si>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</si>
  <si>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</si>
  <si>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</si>
  <si>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</si>
  <si>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</si>
  <si>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</si>
  <si>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</si>
  <si>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</si>
  <si>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</si>
  <si>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</si>
  <si>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</si>
  <si>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</si>
  <si>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</si>
  <si>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</si>
  <si>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</si>
  <si>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</si>
  <si>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</si>
  <si>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</si>
  <si>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</si>
  <si>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</si>
  <si>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</si>
  <si>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</si>
  <si>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</si>
  <si>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</si>
  <si>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</si>
  <si>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</si>
  <si>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</si>
  <si>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</si>
  <si>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</si>
  <si>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</si>
  <si>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</si>
  <si>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</si>
  <si>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</si>
  <si>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</si>
  <si>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</si>
  <si>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</si>
  <si>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</si>
  <si>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</si>
  <si>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</si>
  <si>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</si>
  <si>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</si>
  <si>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</si>
  <si>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</si>
  <si>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</si>
  <si>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</si>
  <si>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</si>
  <si>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</si>
  <si>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</si>
  <si>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</si>
  <si>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</si>
  <si>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</si>
  <si>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</si>
  <si>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</si>
  <si>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</si>
  <si>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</si>
  <si>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</si>
  <si>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</si>
  <si>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</si>
  <si>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</si>
  <si>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</si>
  <si>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</si>
  <si>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</si>
  <si>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</si>
  <si>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</si>
  <si>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</si>
  <si>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</si>
  <si>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</si>
  <si>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</si>
  <si>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</si>
  <si>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</si>
  <si>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</si>
  <si>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</si>
  <si>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</si>
  <si>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</si>
  <si>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</si>
  <si>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</si>
  <si>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</si>
  <si>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</si>
  <si>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</si>
  <si>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</si>
  <si>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</si>
  <si>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</si>
  <si>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</si>
  <si>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</si>
  <si>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</si>
  <si>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</si>
  <si>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</si>
  <si>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</si>
  <si>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</si>
  <si>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</si>
  <si>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</si>
  <si>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</si>
  <si>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</si>
  <si>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</si>
  <si>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</si>
  <si>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</si>
  <si>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</si>
  <si>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</si>
  <si>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</si>
  <si>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</si>
  <si>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</si>
  <si>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</si>
  <si>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</si>
  <si>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</si>
  <si>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</si>
  <si>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</si>
  <si>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</si>
  <si>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</si>
  <si>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</si>
  <si>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</si>
  <si>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</si>
  <si>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</si>
  <si>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</si>
  <si>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</si>
  <si>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</si>
  <si>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</si>
  <si>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</si>
  <si>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</si>
  <si>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</si>
  <si>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</si>
  <si>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</si>
  <si>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</si>
  <si>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</si>
  <si>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</si>
  <si>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</si>
  <si>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</si>
  <si>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</si>
  <si>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</si>
  <si>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</si>
  <si>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</si>
  <si>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</si>
  <si>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</si>
  <si>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</si>
  <si>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</si>
  <si>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</si>
  <si>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</si>
  <si>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</si>
  <si>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</si>
  <si>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</si>
  <si>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</si>
  <si>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</si>
  <si>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</si>
  <si>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</si>
  <si>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</si>
  <si>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</si>
  <si>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</si>
  <si>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</si>
  <si>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</si>
  <si>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</si>
  <si>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</si>
  <si>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</si>
  <si>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</si>
  <si>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</si>
  <si>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</si>
  <si>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</si>
  <si>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</si>
  <si>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</si>
  <si>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</si>
  <si>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</si>
  <si>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</si>
  <si>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</si>
  <si>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</si>
  <si>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</si>
  <si>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</si>
  <si>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</si>
  <si>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</si>
  <si>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</si>
  <si>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</si>
  <si>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</si>
  <si>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</si>
  <si>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</si>
  <si>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</si>
  <si>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</si>
  <si>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</si>
  <si>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</si>
  <si>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</si>
  <si>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</si>
  <si>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</si>
  <si>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</si>
  <si>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</si>
  <si>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</si>
  <si>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</si>
  <si>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</si>
  <si>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</si>
  <si>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</si>
  <si>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</si>
  <si>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</si>
  <si>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</si>
  <si>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</si>
  <si>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</si>
  <si>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</si>
  <si>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</si>
  <si>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</si>
  <si>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</si>
  <si>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</si>
  <si>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</si>
  <si>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</si>
  <si>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</si>
  <si>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</si>
  <si>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</si>
  <si>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</si>
  <si>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</si>
  <si>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</si>
  <si>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</si>
  <si>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</si>
  <si>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</si>
  <si>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</si>
  <si>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</si>
  <si>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</si>
  <si>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</si>
  <si>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</si>
  <si>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</si>
  <si>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</si>
  <si>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</si>
  <si>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</si>
  <si>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</si>
  <si>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</si>
  <si>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</si>
  <si>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</si>
  <si>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</si>
  <si>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</si>
  <si>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</si>
  <si>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</si>
  <si>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</si>
  <si>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</si>
  <si>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</si>
  <si>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</si>
  <si>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</si>
  <si>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</si>
  <si>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</si>
  <si>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</si>
  <si>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</si>
  <si>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</si>
  <si>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</si>
  <si>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</si>
  <si>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</si>
  <si>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</si>
  <si>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</si>
  <si>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</si>
  <si>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</si>
  <si>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</si>
  <si>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</si>
  <si>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</si>
  <si>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</si>
  <si>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</si>
  <si>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</si>
  <si>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</si>
  <si>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</si>
  <si>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</si>
  <si>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</si>
  <si>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</si>
  <si>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</si>
  <si>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</si>
  <si>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</si>
  <si>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</si>
  <si>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</si>
  <si>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</si>
  <si>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</si>
  <si>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</si>
  <si>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</si>
  <si>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</si>
  <si>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</si>
  <si>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</si>
  <si>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</si>
  <si>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</si>
  <si>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</si>
  <si>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</si>
  <si>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</si>
  <si>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</si>
  <si>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</si>
  <si>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</si>
  <si>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</si>
  <si>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</si>
  <si>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</si>
  <si>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</si>
  <si>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</si>
  <si>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</si>
  <si>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</si>
  <si>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</si>
  <si>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</si>
  <si>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</si>
  <si>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</si>
  <si>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</si>
  <si>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</si>
  <si>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</si>
  <si>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</si>
  <si>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</si>
  <si>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</si>
  <si>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</si>
  <si>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</si>
  <si>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</si>
  <si>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</si>
  <si>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</si>
  <si>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</si>
  <si>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</si>
  <si>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</si>
  <si>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</si>
  <si>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</si>
  <si>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</si>
  <si>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</si>
  <si>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</si>
  <si>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</si>
  <si>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</si>
  <si>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</si>
  <si>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</si>
  <si>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</si>
  <si>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</si>
  <si>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</si>
  <si>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</si>
  <si>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</si>
  <si>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</si>
  <si>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</si>
  <si>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</si>
  <si>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</si>
  <si>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</si>
  <si>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</si>
  <si>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</si>
  <si>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</si>
  <si>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</si>
  <si>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</si>
  <si>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</si>
  <si>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</si>
  <si>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</si>
  <si>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</si>
  <si>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</si>
  <si>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</si>
  <si>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</si>
  <si>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</si>
  <si>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</si>
  <si>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</si>
  <si>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</si>
  <si>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</si>
  <si>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</si>
  <si>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</si>
  <si>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</si>
  <si>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</si>
  <si>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</si>
  <si>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</si>
  <si>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</si>
  <si>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</si>
  <si>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</si>
  <si>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</si>
  <si>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</si>
  <si>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</si>
  <si>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</si>
  <si>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</si>
  <si>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</si>
  <si>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</si>
  <si>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</si>
  <si>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</si>
  <si>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</si>
  <si>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</si>
  <si>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</si>
  <si>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</si>
  <si>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</si>
  <si>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</si>
  <si>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</si>
  <si>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</si>
  <si>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</si>
  <si>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</si>
  <si>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</si>
  <si>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</si>
  <si>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</si>
  <si>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</si>
  <si>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</si>
  <si>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</si>
  <si>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</si>
  <si>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</si>
  <si>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</si>
  <si>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</si>
  <si>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</si>
  <si>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</si>
  <si>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</si>
  <si>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</si>
  <si>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</si>
  <si>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</si>
  <si>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</si>
  <si>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</si>
  <si>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</si>
  <si>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</si>
  <si>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</si>
  <si>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</si>
  <si>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</si>
  <si>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</si>
  <si>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</si>
  <si>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</si>
  <si>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</si>
  <si>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</si>
  <si>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</si>
  <si>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</si>
  <si>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</si>
  <si>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</si>
  <si>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</si>
  <si>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</si>
  <si>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</si>
  <si>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</si>
  <si>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</si>
  <si>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</si>
  <si>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</si>
  <si>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</si>
  <si>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</si>
  <si>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</si>
  <si>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</si>
  <si>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</si>
  <si>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</si>
  <si>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</si>
  <si>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</si>
  <si>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</si>
  <si>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</si>
  <si>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</si>
  <si>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</si>
  <si>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</si>
  <si>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</si>
  <si>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</si>
  <si>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</si>
  <si>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</si>
  <si>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</si>
  <si>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</si>
  <si>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</si>
  <si>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</si>
  <si>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</si>
  <si>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</si>
  <si>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</si>
  <si>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</si>
  <si>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</si>
  <si>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</si>
  <si>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</si>
  <si>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</si>
  <si>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</si>
  <si>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</si>
  <si>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</si>
  <si>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</si>
  <si>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</si>
  <si>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</si>
  <si>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</si>
  <si>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</si>
  <si>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</si>
  <si>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</si>
  <si>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</si>
  <si>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</si>
  <si>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</si>
  <si>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</si>
  <si>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</si>
  <si>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</si>
  <si>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</si>
  <si>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</si>
  <si>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</si>
  <si>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</si>
  <si>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</si>
  <si>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</si>
  <si>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</si>
  <si>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</si>
  <si>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</si>
  <si>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</si>
  <si>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</si>
  <si>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</si>
  <si>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</si>
  <si>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</si>
  <si>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</si>
  <si>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</si>
  <si>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</si>
  <si>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</si>
  <si>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</si>
  <si>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</si>
  <si>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</si>
  <si>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</si>
  <si>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</si>
  <si>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</si>
  <si>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</si>
  <si>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</si>
  <si>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</si>
  <si>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</si>
  <si>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</si>
  <si>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</si>
  <si>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</si>
  <si>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</si>
  <si>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</si>
  <si>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</si>
  <si>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</si>
  <si>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</si>
  <si>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</si>
  <si>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</si>
  <si>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</si>
  <si>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</si>
  <si>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</si>
  <si>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</si>
  <si>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</si>
  <si>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</si>
  <si>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</si>
  <si>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</si>
  <si>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</si>
  <si>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</si>
  <si>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</si>
  <si>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</si>
  <si>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</si>
  <si>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</si>
  <si>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</si>
  <si>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</si>
  <si>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</si>
  <si>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</si>
  <si>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</si>
  <si>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</si>
  <si>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</si>
  <si>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</si>
  <si>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</si>
  <si>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</si>
  <si>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</si>
  <si>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</si>
  <si>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</si>
  <si>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</si>
  <si>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</si>
  <si>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</si>
  <si>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</si>
  <si>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</si>
  <si>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</si>
  <si>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</si>
  <si>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</si>
  <si>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</si>
  <si>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</si>
  <si>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</si>
  <si>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</si>
  <si>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</si>
  <si>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</si>
  <si>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</si>
  <si>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</si>
  <si>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</si>
  <si>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</si>
  <si>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</si>
  <si>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</si>
  <si>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</si>
  <si>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</si>
  <si>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</si>
  <si>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</si>
  <si>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</si>
  <si>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</si>
  <si>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</si>
  <si>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</si>
  <si>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</si>
  <si>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</si>
  <si>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</si>
  <si>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</si>
  <si>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</si>
  <si>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</si>
  <si>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</si>
  <si>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</si>
  <si>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</si>
  <si>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</si>
  <si>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</si>
  <si>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</si>
  <si>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</si>
  <si>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</si>
  <si>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</si>
  <si>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</si>
  <si>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</si>
  <si>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</si>
  <si>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</si>
  <si>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</si>
  <si>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</si>
  <si>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</si>
  <si>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</si>
  <si>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</si>
  <si>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</si>
  <si>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</si>
  <si>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</si>
  <si>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</si>
  <si>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</si>
  <si>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</si>
  <si>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</si>
  <si>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</si>
  <si>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</si>
  <si>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</si>
  <si>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</si>
  <si>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</si>
  <si>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</si>
  <si>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</si>
  <si>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</si>
  <si>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</si>
  <si>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</si>
  <si>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</si>
  <si>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</si>
  <si>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</si>
  <si>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</si>
  <si>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</si>
  <si>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</si>
  <si>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</si>
  <si>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</si>
  <si>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</si>
  <si>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</si>
  <si>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</si>
  <si>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</si>
  <si>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</si>
  <si>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</si>
  <si>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</si>
  <si>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</si>
  <si>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</si>
  <si>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</si>
  <si>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</si>
  <si>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</si>
  <si>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</si>
  <si>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</si>
  <si>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</si>
  <si>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</si>
  <si>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</si>
  <si>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</si>
  <si>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</si>
  <si>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</si>
  <si>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</si>
  <si>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</si>
  <si>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</si>
  <si>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</si>
  <si>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</si>
  <si>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</si>
  <si>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</si>
  <si>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</si>
  <si>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</si>
  <si>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</si>
  <si>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</si>
  <si>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</si>
  <si>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</si>
  <si>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</si>
  <si>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</si>
  <si>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</si>
  <si>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</si>
  <si>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</si>
  <si>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</si>
  <si>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</si>
  <si>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</si>
  <si>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</si>
  <si>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</si>
  <si>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</si>
  <si>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</si>
  <si>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</si>
  <si>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</si>
  <si>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</si>
  <si>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</si>
  <si>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</si>
  <si>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</si>
  <si>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</si>
  <si>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</si>
  <si>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</si>
  <si>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</si>
  <si>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</si>
  <si>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</si>
  <si>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</si>
  <si>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</si>
  <si>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</si>
  <si>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</si>
  <si>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</si>
  <si>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</si>
  <si>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</si>
  <si>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</si>
  <si>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</si>
  <si>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</si>
  <si>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</si>
  <si>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</si>
  <si>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</si>
  <si>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</si>
  <si>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</si>
  <si>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</si>
  <si>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</si>
  <si>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</si>
  <si>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</si>
  <si>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</si>
  <si>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</si>
  <si>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</si>
  <si>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</si>
  <si>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</si>
  <si>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</si>
  <si>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</si>
  <si>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</si>
  <si>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</si>
  <si>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</si>
  <si>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</si>
  <si>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</si>
  <si>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</si>
  <si>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</si>
  <si>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</si>
  <si>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</si>
  <si>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</si>
  <si>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</si>
  <si>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</si>
  <si>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</si>
  <si>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</si>
  <si>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</si>
  <si>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</si>
  <si>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</si>
  <si>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</si>
  <si>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</si>
  <si>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</si>
  <si>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</si>
  <si>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</si>
  <si>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</si>
  <si>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</si>
  <si>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</si>
  <si>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</si>
  <si>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</si>
  <si>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</si>
  <si>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</si>
  <si>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</si>
  <si>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</si>
  <si>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</si>
  <si>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</si>
  <si>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</si>
  <si>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</si>
  <si>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</si>
  <si>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</si>
  <si>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</si>
  <si>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</si>
  <si>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</si>
  <si>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</si>
  <si>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</si>
  <si>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</si>
  <si>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</si>
  <si>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</si>
  <si>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</si>
  <si>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</si>
  <si>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</si>
  <si>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</si>
  <si>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</si>
  <si>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</si>
  <si>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</si>
  <si>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</si>
  <si>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</si>
  <si>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</si>
  <si>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</si>
  <si>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</si>
  <si>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</si>
  <si>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</si>
  <si>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</si>
  <si>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</si>
  <si>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</si>
  <si>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</si>
  <si>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</si>
  <si>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</si>
  <si>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</si>
  <si>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</si>
  <si>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</si>
  <si>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</si>
  <si>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</si>
  <si>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</si>
  <si>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</si>
  <si>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</si>
  <si>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</si>
  <si>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</si>
  <si>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</si>
  <si>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</si>
  <si>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</si>
  <si>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</si>
  <si>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</si>
  <si>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</si>
  <si>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</si>
  <si>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</si>
  <si>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</si>
  <si>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</si>
  <si>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</si>
  <si>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</si>
  <si>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</si>
  <si>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</si>
  <si>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</si>
  <si>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</si>
  <si>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</si>
  <si>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</si>
  <si>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</si>
  <si>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</si>
  <si>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</si>
  <si>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</si>
  <si>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</si>
  <si>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</si>
  <si>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</si>
  <si>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</si>
  <si>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</si>
  <si>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</si>
  <si>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</si>
  <si>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</si>
  <si>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</si>
  <si>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</si>
  <si>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</si>
  <si>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</si>
  <si>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</si>
  <si>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</si>
  <si>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</si>
  <si>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</si>
  <si>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</si>
  <si>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</si>
  <si>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</si>
  <si>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</si>
  <si>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</si>
  <si>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</si>
  <si>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</si>
  <si>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</si>
  <si>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</si>
  <si>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</si>
  <si>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</si>
  <si>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</si>
  <si>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</si>
  <si>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</si>
  <si>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</si>
  <si>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</si>
  <si>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</si>
  <si>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</si>
  <si>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</si>
  <si>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</si>
  <si>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</si>
  <si>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</si>
  <si>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</si>
  <si>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</si>
  <si>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</si>
  <si>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</si>
  <si>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</si>
  <si>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</si>
  <si>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</si>
  <si>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</si>
  <si>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</si>
  <si>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</si>
  <si>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</si>
  <si>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</si>
  <si>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</si>
  <si>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</si>
  <si>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</si>
  <si>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</si>
  <si>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</si>
  <si>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</si>
  <si>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</si>
  <si>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</si>
  <si>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</si>
  <si>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</si>
  <si>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</si>
  <si>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</si>
  <si>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</si>
  <si>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</si>
  <si>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</si>
  <si>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</si>
  <si>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</si>
  <si>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</si>
  <si>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</si>
  <si>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</si>
  <si>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</si>
  <si>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</si>
  <si>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</si>
  <si>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</si>
  <si>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</si>
  <si>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</si>
  <si>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</si>
  <si>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</si>
  <si>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</si>
  <si>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</si>
  <si>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</si>
  <si>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</si>
  <si>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</si>
  <si>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</si>
  <si>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</si>
  <si>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</si>
  <si>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</si>
  <si>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</si>
  <si>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</si>
  <si>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</si>
  <si>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</si>
  <si>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</si>
  <si>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</si>
  <si>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</si>
  <si>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</si>
  <si>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</si>
  <si>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</si>
  <si>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</si>
  <si>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</si>
  <si>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</si>
  <si>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</si>
  <si>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</si>
  <si>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</si>
  <si>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</si>
  <si>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</si>
  <si>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</si>
  <si>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</si>
  <si>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</si>
  <si>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</si>
  <si>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</si>
  <si>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</si>
  <si>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</si>
  <si>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</si>
  <si>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</si>
  <si>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</si>
  <si>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</si>
  <si>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</si>
  <si>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</si>
  <si>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</si>
  <si>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</si>
  <si>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</si>
  <si>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</si>
  <si>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</si>
  <si>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</si>
  <si>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</si>
  <si>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</si>
  <si>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</si>
  <si>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</si>
  <si>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</si>
  <si>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</si>
  <si>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</si>
  <si>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</si>
  <si>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</si>
  <si>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</si>
  <si>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</si>
  <si>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</si>
  <si>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</si>
  <si>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</si>
  <si>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</si>
  <si>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</si>
  <si>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</si>
  <si>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</si>
  <si>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</si>
  <si>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</si>
  <si>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</si>
  <si>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</si>
  <si>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</si>
  <si>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</si>
  <si>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</si>
  <si>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</si>
  <si>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</si>
  <si>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</si>
  <si>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</si>
  <si>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</si>
  <si>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</si>
  <si>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</si>
  <si>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</si>
  <si>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</si>
  <si>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</si>
  <si>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</si>
  <si>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</si>
  <si>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</si>
  <si>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</si>
  <si>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</si>
  <si>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</si>
  <si>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</si>
  <si>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</si>
  <si>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</si>
  <si>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</si>
  <si>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</si>
  <si>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</si>
  <si>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</si>
  <si>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</si>
  <si>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</si>
  <si>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</si>
  <si>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</si>
  <si>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</si>
  <si>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</si>
  <si>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</si>
  <si>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</si>
  <si>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</si>
  <si>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</si>
  <si>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</si>
  <si>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</si>
  <si>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</si>
  <si>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</si>
  <si>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</si>
  <si>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</si>
  <si>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</si>
  <si>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</si>
  <si>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</si>
  <si>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</si>
  <si>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</si>
  <si>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</si>
  <si>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</si>
  <si>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</si>
  <si>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</si>
  <si>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</si>
  <si>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</si>
  <si>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</si>
  <si>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</si>
  <si>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</si>
  <si>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</si>
  <si>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</si>
  <si>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</si>
  <si>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</si>
  <si>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</si>
  <si>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</si>
  <si>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</si>
  <si>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</si>
  <si>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</si>
  <si>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</si>
  <si>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</si>
  <si>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</si>
  <si>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</si>
  <si>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</si>
  <si>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</si>
  <si>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</si>
  <si>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</si>
  <si>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</si>
  <si>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</si>
  <si>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</si>
  <si>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</si>
  <si>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</si>
  <si>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</si>
  <si>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</si>
  <si>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</si>
  <si>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</si>
  <si>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</si>
  <si>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</si>
  <si>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</si>
  <si>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</si>
  <si>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</si>
  <si>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</si>
  <si>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</si>
  <si>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</si>
  <si>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</si>
  <si>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</si>
  <si>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</si>
  <si>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</si>
  <si>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</si>
  <si>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</si>
  <si>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</si>
  <si>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</si>
  <si>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</si>
  <si>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</si>
  <si>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</si>
  <si>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</si>
  <si>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</si>
  <si>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</si>
  <si>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</si>
  <si>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</si>
  <si>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</si>
  <si>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</si>
  <si>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</si>
  <si>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</si>
  <si>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</si>
  <si>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</si>
  <si>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</si>
  <si>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</si>
  <si>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</si>
  <si>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</si>
  <si>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</si>
  <si>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</si>
  <si>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</si>
  <si>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</si>
  <si>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</si>
  <si>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</si>
  <si>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</si>
  <si>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</si>
  <si>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</si>
  <si>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</si>
  <si>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</si>
  <si>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</si>
  <si>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</si>
  <si>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</si>
  <si>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</si>
  <si>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</si>
  <si>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</si>
  <si>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</si>
  <si>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</si>
  <si>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</si>
  <si>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</si>
  <si>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</si>
  <si>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</si>
  <si>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</si>
  <si>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</si>
  <si>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</si>
  <si>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</si>
  <si>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</si>
  <si>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</si>
  <si>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</si>
  <si>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</si>
  <si>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</si>
  <si>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</si>
  <si>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</si>
  <si>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</si>
  <si>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</si>
  <si>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</si>
  <si>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</si>
  <si>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</si>
  <si>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</si>
  <si>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</si>
  <si>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</si>
  <si>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</si>
  <si>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</si>
  <si>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</si>
  <si>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</si>
  <si>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</si>
  <si>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</si>
  <si>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</si>
  <si>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</si>
  <si>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</si>
  <si>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</si>
  <si>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</si>
  <si>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</si>
  <si>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</si>
  <si>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</si>
  <si>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</si>
  <si>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</si>
  <si>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</si>
  <si>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</si>
  <si>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</si>
  <si>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</si>
  <si>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</si>
  <si>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</si>
  <si>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</si>
  <si>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</si>
  <si>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</si>
  <si>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</si>
  <si>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</si>
  <si>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</si>
  <si>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</si>
  <si>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</si>
  <si>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</si>
  <si>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</si>
  <si>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</si>
  <si>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</si>
  <si>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</si>
  <si>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</si>
  <si>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</si>
  <si>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</si>
  <si>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</si>
  <si>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</si>
  <si>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</si>
  <si>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</si>
  <si>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</si>
  <si>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</si>
  <si>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</si>
  <si>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</si>
  <si>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</si>
  <si>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</si>
  <si>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</si>
  <si>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</si>
  <si>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</si>
  <si>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</si>
  <si>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</si>
  <si>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</si>
  <si>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</si>
  <si>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</si>
  <si>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</si>
  <si>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</si>
  <si>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</si>
  <si>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</si>
  <si>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</si>
  <si>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</si>
  <si>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</si>
  <si>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</si>
  <si>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</si>
  <si>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</si>
  <si>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</si>
  <si>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</si>
  <si>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</si>
  <si>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</si>
  <si>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</si>
  <si>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</si>
  <si>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</si>
  <si>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</si>
  <si>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</si>
  <si>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</si>
  <si>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</si>
  <si>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</si>
  <si>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</si>
  <si>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</si>
  <si>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</si>
  <si>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</si>
  <si>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</si>
  <si>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</si>
  <si>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</si>
  <si>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</si>
  <si>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</si>
  <si>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</si>
  <si>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</si>
  <si>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</si>
  <si>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</si>
  <si>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</si>
  <si>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</si>
  <si>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</si>
  <si>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</si>
  <si>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</si>
  <si>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</si>
  <si>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</si>
  <si>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</si>
  <si>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</si>
  <si>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</si>
  <si>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</si>
  <si>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</si>
  <si>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</si>
  <si>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</si>
  <si>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</si>
  <si>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</si>
  <si>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</si>
  <si>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</si>
  <si>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</si>
  <si>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</si>
  <si>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</si>
  <si>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</si>
  <si>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</si>
  <si>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</si>
  <si>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</si>
  <si>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</si>
  <si>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</si>
  <si>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</si>
  <si>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</si>
  <si>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</si>
  <si>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</si>
  <si>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</si>
  <si>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</si>
  <si>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</si>
  <si>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</si>
  <si>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</si>
  <si>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</si>
  <si>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</si>
  <si>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</si>
  <si>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</si>
  <si>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</si>
  <si>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</si>
  <si>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</si>
  <si>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</si>
  <si>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</si>
  <si>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</si>
  <si>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</si>
  <si>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</si>
  <si>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</si>
  <si>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</si>
  <si>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</si>
  <si>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</si>
  <si>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</si>
  <si>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</si>
  <si>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</si>
  <si>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</si>
  <si>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</si>
  <si>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</si>
  <si>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</si>
  <si>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</si>
  <si>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</si>
  <si>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</si>
  <si>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</si>
  <si>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</si>
  <si>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</si>
  <si>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</si>
  <si>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</si>
  <si>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</si>
  <si>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</si>
  <si>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</si>
  <si>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</si>
  <si>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</si>
  <si>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</si>
  <si>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</si>
  <si>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</si>
  <si>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</si>
  <si>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</si>
  <si>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</si>
  <si>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</si>
  <si>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</si>
  <si>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</si>
  <si>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</si>
  <si>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</si>
  <si>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</si>
  <si>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</si>
  <si>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</si>
  <si>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</si>
  <si>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</si>
  <si>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</si>
  <si>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</si>
  <si>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</si>
  <si>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</si>
  <si>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</si>
  <si>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</si>
  <si>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</si>
  <si>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</si>
  <si>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</si>
  <si>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</si>
  <si>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</si>
  <si>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</si>
  <si>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</si>
  <si>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</si>
  <si>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</si>
  <si>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</si>
  <si>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</si>
  <si>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</si>
  <si>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</si>
  <si>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</si>
  <si>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</si>
  <si>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</si>
  <si>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</si>
  <si>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</si>
  <si>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</si>
  <si>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</si>
  <si>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</si>
  <si>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</si>
  <si>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</si>
  <si>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</si>
  <si>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</si>
  <si>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</si>
  <si>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</si>
  <si>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</si>
  <si>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</si>
  <si>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</si>
  <si>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</si>
  <si>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</si>
  <si>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</si>
  <si>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</si>
  <si>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</si>
  <si>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</si>
  <si>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</si>
  <si>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</si>
  <si>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</si>
  <si>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</si>
  <si>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</si>
  <si>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</si>
  <si>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</si>
  <si>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</si>
  <si>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</si>
  <si>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</si>
  <si>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</si>
  <si>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</si>
  <si>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</si>
  <si>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</si>
  <si>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</si>
  <si>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</si>
  <si>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</si>
  <si>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</si>
  <si>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</si>
  <si>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</si>
  <si>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</si>
  <si>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</si>
  <si>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</si>
  <si>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</si>
  <si>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</si>
  <si>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</si>
  <si>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</si>
  <si>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</si>
  <si>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</si>
  <si>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</si>
  <si>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</si>
  <si>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</si>
  <si>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</si>
  <si>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</si>
  <si>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</si>
  <si>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</si>
  <si>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</si>
  <si>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</si>
  <si>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</si>
  <si>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</si>
  <si>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</si>
  <si>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</si>
  <si>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</si>
  <si>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</si>
  <si>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</si>
  <si>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</si>
  <si>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</si>
  <si>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</si>
  <si>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</si>
  <si>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</si>
  <si>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</si>
  <si>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</si>
  <si>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</si>
  <si>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</si>
  <si>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</si>
  <si>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</si>
  <si>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</si>
  <si>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</si>
  <si>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</si>
  <si>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</si>
  <si>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</si>
  <si>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</si>
  <si>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</si>
  <si>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</si>
  <si>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</si>
  <si>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</si>
  <si>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</si>
  <si>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</si>
  <si>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</si>
  <si>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</si>
  <si>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</si>
  <si>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</si>
  <si>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</si>
  <si>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</si>
  <si>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</si>
  <si>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</si>
  <si>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</si>
  <si>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</si>
  <si>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</si>
  <si>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</si>
  <si>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</si>
  <si>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</si>
  <si>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</si>
  <si>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</si>
  <si>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</si>
  <si>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</si>
  <si>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</si>
  <si>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</si>
  <si>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</si>
  <si>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</si>
  <si>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</si>
  <si>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</si>
  <si>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</si>
  <si>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</si>
  <si>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</si>
  <si>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</si>
  <si>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</si>
  <si>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</si>
  <si>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</si>
  <si>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</si>
  <si>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</si>
  <si>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</si>
  <si>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</si>
  <si>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</si>
  <si>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</si>
  <si>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</si>
  <si>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</si>
  <si>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</si>
  <si>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</si>
  <si>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</si>
  <si>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</si>
  <si>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</si>
  <si>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</si>
  <si>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</si>
  <si>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</si>
  <si>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</si>
  <si>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</si>
  <si>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</si>
  <si>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</si>
  <si>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</si>
  <si>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</si>
  <si>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</si>
  <si>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</si>
  <si>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</si>
  <si>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</si>
  <si>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</si>
  <si>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</si>
  <si>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</si>
  <si>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</si>
  <si>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</si>
  <si>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</si>
  <si>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</si>
  <si>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</si>
  <si>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</si>
  <si>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</si>
  <si>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</si>
  <si>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</si>
  <si>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</si>
  <si>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</si>
  <si>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</si>
  <si>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</si>
  <si>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</si>
  <si>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</si>
  <si>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</si>
  <si>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</si>
  <si>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</si>
  <si>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</si>
  <si>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</si>
  <si>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</si>
  <si>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</si>
  <si>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</si>
  <si>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</si>
  <si>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</si>
  <si>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</si>
  <si>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</si>
  <si>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</si>
  <si>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</si>
  <si>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</si>
  <si>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</si>
  <si>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</si>
  <si>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</si>
  <si>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</si>
  <si>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</si>
  <si>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</si>
  <si>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</si>
  <si>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</si>
  <si>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</si>
  <si>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</si>
  <si>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</si>
  <si>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</si>
  <si>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</si>
  <si>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</si>
  <si>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</si>
  <si>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</si>
  <si>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</si>
  <si>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</si>
  <si>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</si>
  <si>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</si>
  <si>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</si>
  <si>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</si>
  <si>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</si>
  <si>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</si>
  <si>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</si>
  <si>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</si>
  <si>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</si>
  <si>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</si>
  <si>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</si>
  <si>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</si>
  <si>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</si>
  <si>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</si>
  <si>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</si>
  <si>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</si>
  <si>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</si>
  <si>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</si>
  <si>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</si>
  <si>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</si>
  <si>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</si>
  <si>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</si>
  <si>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</si>
  <si>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</si>
  <si>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</si>
  <si>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</si>
  <si>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</si>
  <si>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</si>
  <si>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</si>
  <si>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</si>
  <si>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</si>
  <si>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</si>
  <si>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</si>
  <si>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</si>
  <si>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</si>
  <si>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</si>
  <si>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</si>
  <si>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</si>
  <si>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</si>
  <si>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</si>
  <si>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</si>
  <si>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</si>
  <si>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</si>
  <si>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</si>
  <si>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</si>
  <si>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</si>
  <si>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</si>
  <si>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</si>
  <si>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</si>
  <si>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</si>
  <si>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</si>
  <si>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</si>
  <si>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</si>
  <si>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</si>
  <si>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</si>
  <si>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</si>
  <si>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</si>
  <si>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</si>
  <si>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</si>
  <si>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</si>
  <si>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</si>
  <si>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</si>
  <si>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</si>
  <si>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</si>
  <si>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</si>
  <si>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</si>
  <si>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</si>
  <si>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</si>
  <si>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</si>
  <si>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</si>
  <si>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</si>
  <si>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</si>
  <si>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</si>
  <si>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</si>
  <si>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</si>
  <si>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</si>
  <si>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</si>
  <si>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</si>
  <si>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</si>
  <si>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</si>
  <si>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</si>
  <si>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</si>
  <si>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</si>
  <si>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</si>
  <si>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</si>
  <si>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</si>
  <si>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</si>
  <si>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</si>
  <si>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</si>
  <si>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</si>
  <si>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</si>
  <si>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</si>
  <si>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</si>
  <si>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</si>
  <si>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</si>
  <si>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</si>
  <si>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</si>
  <si>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</si>
  <si>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</si>
  <si>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</si>
  <si>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</si>
  <si>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</si>
  <si>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</si>
  <si>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</si>
  <si>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</si>
  <si>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</si>
  <si>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</si>
  <si>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</si>
  <si>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</si>
  <si>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</si>
  <si>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</si>
  <si>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</si>
  <si>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</si>
  <si>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</si>
  <si>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</si>
  <si>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</si>
  <si>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</si>
  <si>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</si>
  <si>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</si>
  <si>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</si>
  <si>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</si>
  <si>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</si>
  <si>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</si>
  <si>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</si>
  <si>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</si>
  <si>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</si>
  <si>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</si>
  <si>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</si>
  <si>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</si>
  <si>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</si>
  <si>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</si>
  <si>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</si>
  <si>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</si>
  <si>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</si>
  <si>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</si>
  <si>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</si>
  <si>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</si>
  <si>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</si>
  <si>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</si>
  <si>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</si>
  <si>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</si>
  <si>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</si>
  <si>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</si>
  <si>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</si>
  <si>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</si>
  <si>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</si>
  <si>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</si>
  <si>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</si>
  <si>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</si>
  <si>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</si>
  <si>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</si>
  <si>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</si>
  <si>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</si>
  <si>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</si>
  <si>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</si>
  <si>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</si>
  <si>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</si>
  <si>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</si>
  <si>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</si>
  <si>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</si>
  <si>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</si>
  <si>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</si>
  <si>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</si>
  <si>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</si>
  <si>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</si>
  <si>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</si>
  <si>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</si>
  <si>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</si>
  <si>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</si>
  <si>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</si>
  <si>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</si>
  <si>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</si>
  <si>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</si>
  <si>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</si>
  <si>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</si>
  <si>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</si>
  <si>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</si>
  <si>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</si>
  <si>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</si>
  <si>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</si>
  <si>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</si>
  <si>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</si>
  <si>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</si>
  <si>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</si>
  <si>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</si>
  <si>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</si>
  <si>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</si>
  <si>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</si>
  <si>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</si>
  <si>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</si>
  <si>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</si>
  <si>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</si>
  <si>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</si>
  <si>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</si>
  <si>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</si>
  <si>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</si>
  <si>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</si>
  <si>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</si>
  <si>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</si>
  <si>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</si>
  <si>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</si>
  <si>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</si>
  <si>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</si>
  <si>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</si>
  <si>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</si>
  <si>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</si>
  <si>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</si>
  <si>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</si>
  <si>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</si>
  <si>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</si>
  <si>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</si>
  <si>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</si>
  <si>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</si>
  <si>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</si>
  <si>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</si>
  <si>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</si>
  <si>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</si>
  <si>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</si>
  <si>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</si>
  <si>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</si>
  <si>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</si>
  <si>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</si>
  <si>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</si>
  <si>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</si>
  <si>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</si>
  <si>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</si>
  <si>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</si>
  <si>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</si>
  <si>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</si>
  <si>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</si>
  <si>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</si>
  <si>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</si>
  <si>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</si>
  <si>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</si>
  <si>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</si>
  <si>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</si>
  <si>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</si>
  <si>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</si>
  <si>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</si>
  <si>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</si>
  <si>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</si>
  <si>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</si>
  <si>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</si>
  <si>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</si>
  <si>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</si>
  <si>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</si>
  <si>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</si>
  <si>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</si>
  <si>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</si>
  <si>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</si>
  <si>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</si>
  <si>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</si>
  <si>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</si>
  <si>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</si>
  <si>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</si>
  <si>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</si>
  <si>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</si>
  <si>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</si>
  <si>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</si>
  <si>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</si>
  <si>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</si>
  <si>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</si>
  <si>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</si>
  <si>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</si>
  <si>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</si>
  <si>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</si>
  <si>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</si>
  <si>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</si>
  <si>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</si>
  <si>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</si>
  <si>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</si>
  <si>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</si>
  <si>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</si>
  <si>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</si>
  <si>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</si>
  <si>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</si>
  <si>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</si>
  <si>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</si>
  <si>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</si>
  <si>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</si>
  <si>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</si>
  <si>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</si>
  <si>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</si>
  <si>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</si>
  <si>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</si>
  <si>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</si>
  <si>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</si>
  <si>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</si>
  <si>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</si>
  <si>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</si>
  <si>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</si>
  <si>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</si>
  <si>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</si>
  <si>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</si>
  <si>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</si>
  <si>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</si>
  <si>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</si>
  <si>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</si>
  <si>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</si>
  <si>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</si>
  <si>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</si>
  <si>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</si>
  <si>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</si>
  <si>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</si>
  <si>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</si>
  <si>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</si>
  <si>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</si>
  <si>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</si>
  <si>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</si>
  <si>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</si>
  <si>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</si>
  <si>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</si>
  <si>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</si>
  <si>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</si>
  <si>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</si>
  <si>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</si>
  <si>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</si>
  <si>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</si>
  <si>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</si>
  <si>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</si>
  <si>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</si>
  <si>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</si>
  <si>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</si>
  <si>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</si>
  <si>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</si>
  <si>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</si>
  <si>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</si>
  <si>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</si>
  <si>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</si>
  <si>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</si>
  <si>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</si>
  <si>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</si>
  <si>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</si>
  <si>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</si>
  <si>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</si>
  <si>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</si>
  <si>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</si>
  <si>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</si>
  <si>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</si>
  <si>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</si>
  <si>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</si>
  <si>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</si>
  <si>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</si>
  <si>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</si>
  <si>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</si>
  <si>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</si>
  <si>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</si>
  <si>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</si>
  <si>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</si>
  <si>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</si>
  <si>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</si>
  <si>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</si>
  <si>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</si>
  <si>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</si>
  <si>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</si>
  <si>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</si>
  <si>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</si>
  <si>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</si>
  <si>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</si>
  <si>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</si>
  <si>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</si>
  <si>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</si>
  <si>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</si>
  <si>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</si>
  <si>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</si>
  <si>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</si>
  <si>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</si>
  <si>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</si>
  <si>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</si>
  <si>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</si>
  <si>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</si>
  <si>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</si>
  <si>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</si>
  <si>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</si>
  <si>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</si>
  <si>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</si>
  <si>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</si>
  <si>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</si>
  <si>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</si>
  <si>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</si>
  <si>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</si>
  <si>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</si>
  <si>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</si>
  <si>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</si>
  <si>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</si>
  <si>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</si>
  <si>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</si>
  <si>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</si>
  <si>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</si>
  <si>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</si>
  <si>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</si>
  <si>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</si>
  <si>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</si>
  <si>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</si>
  <si>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</si>
  <si>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</si>
  <si>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</si>
  <si>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</si>
  <si>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</si>
  <si>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</si>
  <si>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</si>
  <si>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</si>
  <si>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</si>
  <si>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</si>
  <si>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</si>
  <si>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</si>
  <si>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</si>
  <si>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</si>
  <si>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</si>
  <si>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</si>
  <si>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</si>
  <si>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</si>
  <si>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</si>
  <si>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</si>
  <si>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</si>
  <si>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</si>
  <si>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</si>
  <si>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</si>
  <si>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</si>
  <si>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</si>
  <si>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</si>
  <si>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</si>
  <si>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</si>
  <si>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</si>
  <si>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</si>
  <si>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</si>
  <si>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</si>
  <si>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</si>
  <si>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</si>
  <si>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</si>
  <si>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</si>
  <si>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</si>
  <si>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</si>
  <si>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</si>
  <si>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</si>
  <si>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</si>
  <si>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</si>
  <si>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</si>
  <si>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</si>
  <si>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</si>
  <si>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</si>
  <si>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</si>
  <si>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</si>
  <si>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</si>
  <si>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</si>
  <si>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</si>
  <si>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</si>
  <si>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</si>
  <si>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</si>
  <si>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</si>
  <si>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</si>
  <si>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</si>
  <si>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</si>
  <si>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</si>
  <si>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</si>
  <si>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</si>
  <si>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</si>
  <si>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</si>
  <si>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</si>
  <si>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</si>
  <si>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</si>
  <si>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</si>
  <si>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</si>
  <si>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</si>
  <si>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</si>
  <si>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</si>
  <si>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</si>
  <si>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</si>
  <si>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</si>
  <si>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</si>
  <si>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</si>
  <si>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</si>
  <si>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</si>
  <si>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</si>
  <si>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</si>
  <si>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</si>
  <si>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</si>
  <si>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</si>
  <si>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</si>
  <si>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</si>
  <si>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</si>
  <si>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</si>
  <si>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</si>
  <si>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</si>
  <si>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</si>
  <si>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</si>
  <si>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</si>
  <si>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</si>
  <si>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</si>
  <si>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</si>
  <si>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</si>
  <si>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</si>
  <si>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</si>
  <si>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</si>
  <si>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</si>
  <si>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</si>
  <si>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</si>
  <si>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</si>
  <si>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</si>
  <si>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</si>
  <si>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</si>
  <si>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</si>
  <si>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</si>
  <si>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</si>
  <si>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</si>
  <si>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</si>
  <si>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</si>
  <si>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</si>
  <si>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</si>
  <si>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</si>
  <si>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</si>
  <si>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</si>
  <si>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</si>
  <si>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</si>
  <si>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</si>
  <si>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</si>
  <si>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</si>
  <si>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</si>
  <si>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</si>
  <si>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</si>
  <si>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</si>
  <si>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</si>
  <si>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</si>
  <si>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</si>
  <si>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</si>
  <si>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</si>
  <si>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</si>
  <si>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</si>
  <si>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</si>
  <si>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</si>
  <si>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</si>
  <si>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</si>
  <si>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</si>
  <si>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</si>
  <si>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</si>
  <si>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</si>
  <si>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</si>
  <si>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</si>
  <si>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</si>
  <si>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</si>
  <si>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</si>
  <si>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</si>
  <si>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</si>
  <si>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</si>
  <si>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</si>
  <si>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</si>
  <si>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</si>
  <si>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</si>
  <si>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</si>
  <si>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</si>
  <si>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</si>
  <si>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</si>
  <si>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</si>
  <si>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</si>
  <si>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</si>
  <si>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</si>
  <si>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</si>
  <si>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</si>
  <si>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</si>
  <si>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</si>
  <si>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</si>
  <si>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</si>
  <si>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</si>
  <si>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</si>
  <si>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</si>
  <si>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</si>
  <si>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</si>
  <si>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</si>
  <si>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</si>
  <si>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</si>
  <si>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</si>
  <si>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</si>
  <si>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</si>
  <si>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</si>
  <si>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</si>
  <si>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</si>
  <si>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</si>
  <si>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</si>
  <si>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</si>
  <si>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</si>
  <si>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</si>
  <si>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</si>
  <si>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</si>
  <si>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</si>
  <si>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</si>
  <si>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</si>
  <si>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</si>
  <si>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</si>
  <si>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</si>
  <si>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</si>
  <si>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</si>
  <si>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</si>
  <si>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</si>
  <si>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</si>
  <si>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</si>
  <si>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</si>
  <si>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</si>
  <si>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</si>
  <si>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</si>
  <si>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</si>
  <si>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</si>
  <si>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</si>
  <si>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</si>
  <si>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</si>
  <si>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</si>
  <si>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</si>
  <si>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</si>
  <si>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</si>
  <si>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</si>
  <si>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</si>
  <si>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</si>
  <si>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</si>
  <si>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</si>
  <si>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</si>
  <si>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</si>
  <si>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</si>
  <si>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</si>
  <si>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</si>
  <si>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</si>
  <si>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</si>
  <si>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</si>
  <si>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</si>
  <si>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</si>
  <si>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</si>
  <si>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</si>
  <si>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</si>
  <si>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</si>
  <si>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</si>
  <si>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</si>
  <si>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</si>
  <si>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</si>
  <si>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</si>
  <si>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</si>
  <si>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</si>
  <si>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</si>
  <si>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</si>
  <si>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</si>
  <si>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</si>
  <si>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</si>
  <si>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</si>
  <si>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</si>
  <si>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</si>
  <si>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</si>
  <si>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</si>
  <si>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</si>
  <si>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</si>
  <si>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</si>
  <si>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</si>
  <si>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</si>
  <si>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</si>
  <si>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</si>
  <si>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</si>
  <si>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</si>
  <si>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</si>
  <si>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</si>
  <si>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</si>
  <si>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</si>
  <si>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</si>
  <si>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</si>
  <si>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</si>
  <si>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</si>
  <si>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</si>
  <si>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</si>
  <si>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</si>
  <si>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</si>
  <si>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</si>
  <si>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</si>
  <si>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</si>
  <si>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</si>
  <si>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</si>
  <si>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</si>
  <si>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</si>
  <si>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</si>
  <si>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</si>
  <si>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</si>
  <si>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</si>
  <si>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</si>
  <si>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</si>
  <si>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</si>
  <si>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</si>
  <si>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</si>
  <si>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</si>
  <si>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</si>
  <si>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</si>
  <si>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</si>
  <si>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</si>
  <si>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</si>
  <si>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</si>
  <si>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</si>
  <si>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</si>
  <si>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</si>
  <si>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</si>
  <si>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</si>
  <si>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</si>
  <si>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</si>
  <si>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</si>
  <si>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</si>
  <si>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</si>
  <si>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</si>
  <si>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</si>
  <si>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</si>
  <si>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</si>
  <si>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</si>
  <si>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</si>
  <si>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</si>
  <si>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</si>
  <si>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</si>
  <si>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</si>
  <si>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</si>
  <si>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</si>
  <si>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</si>
  <si>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</si>
  <si>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</si>
  <si>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</si>
  <si>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</si>
  <si>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</si>
  <si>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</si>
  <si>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</si>
  <si>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</si>
  <si>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</si>
  <si>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</si>
  <si>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</si>
  <si>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</si>
  <si>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</si>
  <si>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</si>
  <si>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</si>
  <si>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</si>
  <si>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</si>
  <si>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</si>
  <si>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</si>
  <si>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</si>
  <si>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</si>
  <si>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</si>
  <si>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</si>
  <si>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</si>
  <si>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</si>
  <si>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</si>
  <si>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</si>
  <si>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</si>
  <si>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</si>
  <si>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</si>
  <si>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</si>
  <si>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</si>
  <si>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</si>
  <si>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</si>
  <si>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</si>
  <si>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</si>
  <si>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</si>
  <si>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</si>
  <si>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</si>
  <si>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</si>
  <si>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</si>
  <si>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</si>
  <si>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</si>
  <si>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</si>
  <si>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</si>
  <si>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</si>
  <si>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</si>
  <si>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</si>
  <si>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</si>
  <si>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</si>
  <si>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</si>
  <si>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</si>
  <si>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</si>
  <si>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</si>
  <si>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</si>
  <si>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</si>
  <si>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</si>
  <si>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</si>
  <si>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</si>
  <si>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</si>
  <si>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</si>
  <si>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</si>
  <si>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</si>
  <si>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</si>
  <si>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</si>
  <si>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</si>
  <si>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</si>
  <si>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</si>
  <si>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</si>
  <si>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</si>
  <si>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</si>
  <si>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</si>
  <si>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</si>
  <si>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</si>
  <si>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</si>
  <si>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</si>
  <si>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</si>
  <si>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</si>
  <si>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</si>
  <si>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</si>
  <si>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</si>
  <si>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</si>
  <si>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</si>
  <si>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</si>
  <si>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</si>
  <si>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</si>
  <si>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</si>
  <si>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</si>
  <si>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</si>
  <si>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</si>
  <si>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</si>
  <si>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</si>
  <si>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</si>
  <si>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</si>
  <si>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</si>
  <si>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</si>
  <si>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</si>
  <si>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</si>
  <si>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</si>
  <si>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</si>
  <si>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</si>
  <si>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</si>
  <si>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</si>
  <si>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</si>
  <si>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</si>
  <si>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</si>
  <si>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</si>
  <si>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</si>
  <si>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</si>
  <si>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</si>
  <si>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</si>
  <si>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</si>
  <si>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</si>
  <si>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</si>
  <si>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</si>
  <si>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</si>
  <si>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</si>
  <si>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</si>
  <si>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</si>
  <si>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</si>
  <si>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</si>
  <si>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</si>
  <si>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</si>
  <si>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</si>
  <si>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</si>
  <si>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</si>
  <si>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</si>
  <si>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</si>
  <si>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</si>
  <si>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</si>
  <si>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</si>
  <si>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</si>
  <si>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</si>
  <si>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</si>
  <si>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</si>
  <si>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</si>
  <si>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</si>
  <si>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</si>
  <si>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</si>
  <si>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</si>
  <si>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</si>
  <si>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</si>
  <si>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</si>
  <si>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</si>
  <si>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</si>
  <si>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</si>
  <si>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</si>
  <si>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</si>
  <si>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</si>
  <si>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</si>
  <si>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</si>
  <si>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</si>
  <si>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</si>
  <si>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</si>
  <si>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</si>
  <si>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</si>
  <si>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</si>
  <si>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</si>
  <si>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</si>
  <si>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</si>
  <si>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</si>
  <si>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</si>
  <si>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</si>
  <si>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</si>
  <si>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</si>
  <si>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</si>
  <si>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</si>
  <si>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</si>
  <si>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</si>
  <si>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</si>
  <si>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</si>
  <si>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</si>
  <si>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</si>
  <si>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</si>
  <si>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</si>
  <si>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</si>
  <si>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</si>
  <si>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</si>
  <si>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</si>
  <si>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</si>
  <si>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</si>
  <si>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</si>
  <si>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</si>
  <si>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</si>
  <si>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</si>
  <si>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</si>
  <si>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</si>
  <si>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</si>
  <si>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</si>
  <si>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</si>
  <si>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</si>
  <si>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</si>
  <si>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</si>
  <si>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</si>
  <si>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</si>
  <si>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</si>
  <si>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</si>
  <si>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</si>
  <si>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</si>
  <si>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</si>
  <si>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</si>
  <si>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</si>
  <si>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</si>
  <si>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</si>
  <si>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</si>
  <si>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</si>
  <si>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</si>
  <si>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</si>
  <si>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</si>
  <si>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</si>
  <si>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</si>
  <si>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</si>
  <si>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</si>
  <si>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</si>
  <si>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</si>
  <si>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</si>
  <si>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</si>
  <si>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</si>
  <si>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</si>
  <si>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</si>
  <si>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</si>
  <si>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</si>
  <si>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</si>
  <si>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</si>
  <si>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</si>
  <si>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</si>
  <si>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</si>
  <si>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</si>
  <si>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</si>
  <si>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</si>
  <si>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</si>
  <si>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</si>
  <si>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</si>
  <si>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</si>
  <si>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</si>
  <si>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</si>
  <si>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</si>
  <si>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</si>
  <si>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</si>
  <si>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</si>
  <si>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</si>
  <si>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</si>
  <si>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</si>
  <si>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</si>
  <si>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</si>
  <si>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</si>
  <si>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</si>
  <si>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</si>
  <si>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</si>
  <si>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</si>
  <si>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</si>
  <si>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</si>
  <si>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</si>
  <si>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</si>
  <si>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</si>
  <si>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</si>
  <si>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</si>
  <si>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</si>
  <si>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</si>
  <si>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</si>
  <si>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</si>
  <si>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</si>
  <si>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</si>
  <si>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</si>
  <si>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</si>
  <si>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</si>
  <si>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</si>
  <si>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</si>
  <si>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</si>
  <si>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</si>
  <si>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</si>
  <si>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</si>
  <si>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</si>
  <si>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</si>
  <si>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</si>
  <si>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</si>
  <si>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</si>
  <si>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</si>
  <si>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</si>
  <si>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</si>
  <si>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</si>
  <si>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</si>
  <si>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</si>
  <si>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</si>
  <si>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</si>
  <si>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</si>
  <si>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</si>
  <si>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</si>
  <si>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</si>
  <si>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</si>
  <si>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</si>
  <si>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</si>
  <si>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</si>
  <si>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</si>
  <si>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</si>
  <si>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</si>
  <si>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</si>
  <si>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</si>
  <si>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</si>
  <si>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</si>
  <si>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</si>
  <si>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</si>
  <si>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</si>
  <si>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</si>
  <si>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</si>
  <si>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</si>
  <si>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</si>
  <si>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</si>
  <si>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</si>
  <si>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</si>
  <si>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</si>
  <si>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</si>
  <si>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</si>
  <si>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</si>
  <si>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</si>
  <si>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</si>
  <si>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</si>
  <si>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</si>
  <si>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</si>
  <si>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</si>
  <si>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</si>
  <si>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</si>
  <si>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</si>
  <si>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</si>
  <si>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</si>
  <si>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</si>
  <si>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</si>
  <si>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</si>
  <si>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</si>
  <si>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</si>
  <si>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</si>
  <si>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</si>
  <si>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</si>
  <si>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</si>
  <si>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</si>
  <si>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</si>
  <si>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</si>
  <si>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</si>
  <si>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</si>
  <si>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</si>
  <si>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</si>
  <si>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</si>
  <si>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</si>
  <si>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</si>
  <si>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</si>
  <si>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</si>
  <si>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</si>
  <si>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</si>
  <si>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</si>
  <si>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</si>
  <si>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</si>
  <si>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</si>
  <si>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</si>
  <si>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</si>
  <si>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</si>
  <si>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</si>
  <si>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</si>
  <si>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</si>
  <si>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</si>
  <si>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</si>
  <si>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</si>
  <si>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</si>
  <si>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</si>
  <si>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</si>
  <si>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</si>
  <si>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</si>
  <si>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</si>
  <si>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</si>
  <si>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</si>
  <si>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</si>
  <si>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</si>
  <si>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</si>
  <si>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</si>
  <si>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</si>
  <si>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</si>
  <si>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</si>
  <si>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</si>
  <si>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</si>
  <si>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</si>
  <si>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</si>
  <si>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</si>
  <si>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</si>
  <si>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</si>
  <si>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</si>
  <si>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</si>
  <si>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</si>
  <si>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</si>
  <si>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</si>
  <si>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</si>
  <si>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</si>
  <si>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</si>
  <si>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</si>
  <si>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</si>
  <si>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</si>
  <si>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</si>
  <si>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</si>
  <si>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</si>
  <si>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</si>
  <si>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</si>
  <si>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</si>
  <si>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</si>
  <si>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</si>
  <si>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</si>
  <si>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</si>
  <si>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</si>
  <si>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</si>
  <si>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</si>
  <si>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</si>
  <si>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</si>
  <si>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</si>
  <si>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</si>
  <si>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</si>
  <si>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</si>
  <si>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</si>
  <si>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</si>
  <si>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</si>
  <si>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</si>
  <si>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</si>
  <si>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</si>
  <si>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</si>
  <si>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</si>
  <si>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</si>
  <si>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</si>
  <si>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</si>
  <si>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</si>
  <si>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</si>
  <si>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</si>
  <si>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</si>
  <si>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</si>
  <si>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</si>
  <si>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</si>
  <si>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</si>
  <si>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</si>
  <si>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</si>
  <si>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</si>
  <si>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</si>
  <si>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</si>
  <si>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</si>
  <si>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</si>
  <si>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</si>
  <si>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</si>
  <si>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</si>
  <si>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</si>
  <si>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</si>
  <si>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</si>
  <si>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</si>
  <si>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</si>
  <si>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</si>
  <si>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</si>
  <si>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</si>
  <si>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</si>
  <si>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</si>
  <si>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</si>
  <si>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</si>
  <si>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</si>
  <si>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</si>
  <si>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</si>
  <si>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</si>
  <si>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</si>
  <si>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</si>
  <si>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</si>
  <si>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</si>
  <si>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</si>
  <si>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</si>
  <si>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</si>
  <si>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</si>
  <si>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</si>
  <si>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</si>
  <si>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</si>
  <si>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</si>
  <si>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</si>
  <si>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</si>
  <si>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</si>
  <si>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</si>
  <si>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</si>
  <si>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</si>
  <si>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</si>
  <si>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</si>
  <si>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</si>
  <si>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</si>
  <si>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</si>
  <si>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</si>
  <si>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</si>
  <si>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</si>
  <si>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</si>
  <si>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</si>
  <si>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</si>
  <si>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</si>
  <si>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</si>
  <si>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</si>
  <si>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</si>
  <si>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</si>
  <si>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</si>
  <si>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</si>
  <si>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</si>
  <si>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</si>
  <si>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</si>
  <si>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</si>
  <si>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</si>
  <si>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</si>
  <si>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</si>
  <si>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</si>
  <si>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</si>
  <si>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</si>
  <si>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</si>
  <si>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</si>
  <si>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</si>
  <si>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</si>
  <si>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</si>
  <si>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</si>
  <si>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</si>
  <si>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</si>
  <si>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</si>
  <si>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</si>
  <si>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</si>
  <si>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</si>
  <si>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</si>
  <si>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</si>
  <si>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</si>
  <si>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</si>
  <si>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</si>
  <si>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</si>
  <si>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</si>
  <si>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</si>
  <si>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</si>
  <si>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</si>
  <si>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</si>
  <si>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</si>
  <si>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</si>
  <si>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</si>
  <si>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</si>
  <si>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</si>
  <si>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</si>
  <si>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</si>
  <si>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</si>
  <si>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</si>
  <si>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</si>
  <si>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</si>
  <si>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</si>
  <si>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</si>
  <si>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</si>
  <si>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</si>
  <si>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</si>
  <si>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</si>
  <si>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</si>
  <si>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</si>
  <si>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</si>
  <si>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</si>
  <si>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</si>
  <si>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</si>
  <si>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</si>
  <si>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</si>
  <si>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</si>
  <si>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</si>
  <si>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</si>
  <si>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</si>
  <si>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</si>
  <si>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</si>
  <si>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</si>
  <si>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</si>
  <si>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</si>
  <si>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</si>
  <si>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</si>
  <si>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</si>
  <si>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</si>
  <si>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</si>
  <si>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</si>
  <si>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</si>
  <si>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</si>
  <si>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</si>
  <si>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</si>
  <si>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</si>
  <si>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</si>
  <si>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</si>
  <si>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</si>
  <si>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</si>
  <si>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</si>
  <si>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</si>
  <si>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</si>
  <si>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</si>
  <si>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</si>
  <si>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</si>
  <si>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</si>
  <si>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</si>
  <si>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</si>
  <si>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</si>
  <si>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</si>
  <si>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</si>
  <si>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</si>
  <si>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</si>
  <si>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</si>
  <si>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</si>
  <si>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</si>
  <si>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</si>
  <si>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</si>
  <si>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</si>
  <si>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</si>
  <si>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</si>
  <si>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</si>
  <si>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</si>
  <si>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</si>
  <si>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</si>
  <si>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</si>
  <si>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</si>
  <si>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</si>
  <si>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</si>
  <si>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</si>
  <si>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</si>
  <si>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</si>
  <si>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</si>
  <si>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</si>
  <si>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</si>
  <si>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</si>
  <si>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</si>
  <si>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</si>
  <si>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</si>
  <si>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</si>
  <si>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</si>
  <si>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</si>
  <si>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</si>
  <si>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</si>
  <si>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</si>
  <si>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</si>
  <si>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</si>
  <si>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</si>
  <si>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</si>
  <si>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</si>
  <si>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</si>
  <si>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</si>
  <si>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</si>
  <si>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</si>
  <si>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</si>
  <si>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</si>
  <si>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</si>
  <si>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</si>
  <si>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</si>
  <si>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</si>
  <si>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</si>
  <si>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</si>
  <si>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</si>
  <si>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</si>
  <si>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</si>
  <si>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</si>
  <si>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</si>
  <si>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</si>
  <si>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</si>
  <si>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</si>
  <si>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</si>
  <si>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</si>
  <si>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</si>
  <si>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</si>
  <si>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</si>
  <si>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</si>
  <si>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</si>
  <si>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</si>
  <si>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</si>
  <si>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</si>
  <si>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</si>
  <si>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</si>
  <si>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</si>
  <si>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</si>
  <si>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</si>
  <si>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</si>
  <si>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</si>
  <si>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</si>
  <si>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</si>
  <si>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</si>
  <si>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</si>
  <si>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</si>
  <si>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</si>
  <si>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</si>
  <si>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</si>
  <si>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</si>
  <si>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</si>
  <si>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</si>
  <si>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</si>
  <si>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</si>
  <si>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</si>
  <si>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</si>
  <si>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</si>
  <si>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</si>
  <si>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</si>
  <si>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</si>
  <si>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</si>
  <si>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</si>
  <si>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</si>
  <si>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</si>
  <si>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</si>
  <si>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</si>
  <si>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</si>
  <si>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</si>
  <si>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</si>
  <si>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</si>
  <si>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</si>
  <si>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</si>
  <si>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</si>
  <si>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</si>
  <si>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</si>
  <si>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</si>
  <si>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</si>
  <si>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</si>
  <si>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</si>
  <si>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</si>
  <si>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</si>
  <si>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</si>
  <si>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</si>
  <si>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</si>
  <si>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</si>
  <si>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</si>
  <si>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</si>
  <si>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</si>
  <si>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</si>
  <si>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</si>
  <si>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</si>
  <si>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</si>
  <si>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</si>
  <si>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</si>
  <si>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</si>
  <si>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</si>
  <si>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</si>
  <si>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</si>
  <si>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</si>
  <si>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</si>
  <si>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</si>
  <si>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</si>
  <si>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</si>
  <si>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</si>
  <si>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</si>
  <si>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</si>
  <si>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</si>
  <si>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</si>
  <si>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</si>
  <si>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</si>
  <si>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</si>
  <si>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</si>
  <si>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</si>
  <si>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</si>
  <si>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</si>
  <si>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</si>
  <si>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</si>
  <si>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</si>
  <si>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</si>
  <si>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</si>
  <si>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</si>
  <si>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</si>
  <si>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</si>
  <si>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</si>
  <si>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</si>
  <si>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</si>
  <si>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</si>
  <si>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</si>
  <si>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</si>
  <si>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</si>
  <si>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</si>
  <si>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</si>
  <si>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</si>
  <si>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</si>
  <si>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</si>
  <si>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</si>
  <si>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</si>
  <si>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</si>
  <si>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</si>
  <si>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</si>
  <si>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</si>
  <si>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</si>
  <si>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</si>
  <si>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</si>
  <si>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</si>
  <si>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</si>
  <si>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</si>
  <si>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</si>
  <si>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</si>
  <si>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</si>
  <si>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</si>
  <si>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</si>
  <si>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</si>
  <si>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</si>
  <si>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</si>
  <si>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</si>
  <si>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</si>
  <si>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</si>
  <si>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</si>
  <si>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</si>
  <si>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</si>
  <si>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</si>
  <si>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</si>
  <si>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</si>
  <si>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</si>
  <si>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</si>
  <si>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</si>
  <si>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</si>
  <si>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</si>
  <si>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</si>
  <si>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</si>
  <si>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</si>
  <si>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</si>
  <si>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</si>
  <si>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</si>
  <si>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</si>
  <si>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</si>
  <si>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</si>
  <si>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</si>
  <si>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</si>
  <si>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</si>
  <si>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</si>
  <si>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</si>
  <si>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</si>
  <si>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</si>
  <si>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</si>
  <si>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</si>
  <si>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</si>
  <si>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</si>
  <si>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</si>
  <si>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</si>
  <si>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</si>
  <si>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</si>
  <si>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</si>
  <si>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</si>
  <si>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</si>
  <si>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</si>
  <si>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</si>
  <si>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</si>
  <si>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</si>
  <si>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</si>
  <si>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</si>
  <si>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</si>
  <si>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</si>
  <si>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</si>
  <si>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</si>
  <si>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</si>
  <si>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</si>
  <si>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</si>
  <si>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</si>
  <si>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</si>
  <si>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</si>
  <si>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</si>
  <si>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</si>
  <si>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</si>
  <si>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</si>
  <si>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</si>
  <si>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</si>
  <si>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</si>
  <si>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</si>
  <si>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</si>
  <si>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</si>
  <si>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</si>
  <si>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</si>
  <si>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</si>
  <si>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</si>
  <si>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</si>
  <si>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</si>
  <si>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</si>
  <si>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</si>
  <si>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</si>
  <si>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</si>
  <si>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</si>
  <si>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</si>
  <si>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</si>
  <si>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</si>
  <si>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</si>
  <si>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</si>
  <si>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</si>
  <si>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</si>
  <si>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</si>
  <si>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</si>
  <si>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</si>
  <si>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</si>
  <si>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</si>
  <si>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</si>
  <si>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</si>
  <si>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</si>
  <si>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</si>
  <si>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</si>
  <si>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</si>
  <si>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</si>
  <si>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</si>
  <si>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</si>
  <si>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</si>
  <si>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</si>
  <si>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</si>
  <si>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</si>
  <si>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</si>
  <si>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</si>
  <si>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</si>
  <si>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</si>
  <si>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</si>
  <si>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</si>
  <si>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</si>
  <si>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</si>
  <si>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</si>
  <si>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</si>
  <si>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</si>
  <si>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</si>
  <si>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</si>
  <si>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</si>
  <si>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</si>
  <si>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</si>
  <si>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</si>
  <si>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</si>
  <si>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</si>
  <si>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</si>
  <si>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</si>
  <si>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</si>
  <si>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</si>
  <si>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</si>
  <si>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</si>
  <si>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</si>
  <si>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</si>
  <si>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</si>
  <si>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</si>
  <si>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</si>
  <si>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</si>
  <si>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</si>
  <si>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</si>
  <si>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</si>
  <si>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</si>
  <si>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</si>
  <si>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</si>
  <si>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</si>
  <si>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</si>
  <si>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</si>
  <si>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</si>
  <si>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</si>
  <si>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</si>
  <si>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</si>
  <si>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</si>
  <si>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</si>
  <si>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</si>
  <si>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</si>
  <si>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</si>
  <si>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</si>
  <si>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</si>
  <si>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</si>
  <si>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</si>
  <si>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</si>
  <si>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</si>
  <si>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</si>
  <si>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</si>
  <si>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</si>
  <si>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</si>
  <si>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</si>
  <si>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</si>
  <si>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</si>
  <si>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</si>
  <si>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</si>
  <si>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</si>
  <si>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</si>
  <si>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</si>
  <si>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</si>
  <si>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</si>
  <si>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</si>
  <si>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</si>
  <si>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</si>
  <si>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</si>
  <si>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</si>
  <si>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</si>
  <si>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</si>
  <si>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</si>
  <si>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</si>
  <si>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</si>
  <si>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</si>
  <si>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</si>
  <si>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</si>
  <si>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</si>
  <si>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</si>
  <si>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</si>
  <si>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</si>
  <si>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</si>
  <si>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</si>
  <si>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</si>
  <si>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</si>
  <si>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</si>
  <si>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</si>
  <si>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</si>
  <si>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</si>
  <si>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</si>
  <si>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</si>
  <si>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</si>
  <si>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</si>
  <si>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</si>
  <si>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</si>
  <si>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</si>
  <si>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</si>
  <si>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</si>
  <si>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</si>
  <si>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</si>
  <si>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</si>
  <si>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</si>
  <si>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</si>
  <si>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</si>
  <si>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</si>
  <si>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</si>
  <si>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</si>
  <si>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</si>
  <si>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</si>
  <si>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</si>
  <si>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</si>
  <si>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</si>
  <si>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</si>
  <si>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</si>
  <si>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</si>
  <si>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</si>
  <si>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</si>
  <si>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</si>
  <si>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</si>
  <si>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</si>
  <si>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</si>
  <si>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</si>
  <si>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</si>
  <si>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</si>
  <si>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</si>
  <si>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</si>
  <si>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</si>
  <si>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</si>
  <si>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</si>
  <si>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</si>
  <si>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</si>
  <si>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</si>
  <si>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</si>
  <si>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</si>
  <si>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</si>
  <si>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</si>
  <si>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</si>
  <si>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</si>
  <si>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</si>
  <si>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</si>
  <si>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</si>
  <si>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</si>
  <si>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</si>
  <si>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</si>
  <si>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</si>
  <si>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</si>
  <si>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</si>
  <si>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</si>
  <si>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</si>
  <si>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</si>
  <si>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</si>
  <si>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</si>
  <si>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</si>
  <si>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</si>
  <si>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</si>
  <si>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</si>
  <si>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</si>
  <si>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</si>
  <si>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</si>
  <si>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</si>
  <si>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</si>
  <si>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</si>
  <si>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</si>
  <si>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</si>
  <si>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</si>
  <si>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</si>
  <si>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</si>
  <si>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</si>
  <si>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</si>
  <si>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</si>
  <si>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</si>
  <si>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</si>
  <si>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</si>
  <si>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</si>
  <si>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</si>
  <si>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</si>
  <si>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</si>
  <si>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</si>
  <si>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</si>
  <si>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</si>
  <si>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</si>
  <si>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</si>
  <si>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</si>
  <si>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</si>
  <si>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</si>
  <si>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</si>
  <si>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</si>
  <si>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</si>
  <si>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</si>
  <si>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</si>
  <si>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</si>
  <si>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</si>
  <si>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</si>
  <si>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</si>
  <si>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</si>
  <si>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</si>
  <si>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</si>
  <si>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</si>
  <si>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</si>
  <si>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</si>
  <si>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</si>
  <si>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</si>
  <si>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</si>
  <si>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</si>
  <si>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</si>
  <si>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</si>
  <si>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</si>
  <si>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</si>
  <si>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</si>
  <si>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</si>
  <si>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</si>
  <si>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</si>
  <si>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</si>
  <si>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</si>
  <si>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</si>
  <si>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</si>
  <si>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</si>
  <si>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</si>
  <si>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</si>
  <si>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</si>
  <si>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</si>
  <si>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</si>
  <si>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</si>
  <si>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</si>
  <si>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</si>
  <si>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</si>
  <si>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</si>
  <si>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</si>
  <si>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</si>
  <si>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</si>
  <si>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</si>
  <si>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</si>
  <si>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</si>
  <si>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</si>
  <si>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</si>
  <si>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</si>
  <si>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</si>
  <si>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</si>
  <si>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</si>
  <si>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</si>
  <si>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</si>
  <si>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</si>
  <si>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</si>
  <si>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</si>
  <si>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</si>
  <si>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</si>
  <si>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</si>
  <si>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</si>
  <si>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</si>
  <si>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</si>
  <si>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</si>
  <si>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</si>
  <si>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</si>
  <si>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</si>
  <si>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</si>
  <si>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</si>
  <si>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</si>
  <si>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</si>
  <si>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</si>
  <si>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</si>
  <si>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</si>
  <si>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</si>
  <si>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</si>
  <si>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</si>
  <si>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</si>
  <si>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</si>
  <si>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</si>
  <si>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</si>
  <si>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</si>
  <si>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</si>
  <si>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</si>
  <si>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</si>
  <si>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</si>
  <si>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</si>
  <si>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</si>
  <si>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</si>
  <si>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</si>
  <si>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</si>
  <si>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</si>
  <si>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</si>
  <si>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</si>
  <si>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</si>
  <si>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</si>
  <si>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</si>
  <si>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</si>
  <si>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</si>
  <si>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</si>
  <si>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</si>
  <si>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</si>
  <si>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</si>
  <si>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</si>
  <si>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</si>
  <si>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</si>
  <si>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</si>
  <si>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</si>
  <si>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</si>
  <si>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</si>
  <si>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</si>
  <si>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</si>
  <si>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</si>
  <si>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</si>
  <si>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</si>
  <si>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</si>
  <si>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</si>
  <si>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</si>
  <si>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</si>
  <si>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</si>
  <si>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</si>
  <si>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</si>
  <si>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</si>
  <si>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</si>
  <si>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</si>
  <si>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</si>
  <si>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</si>
  <si>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</si>
  <si>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</si>
  <si>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</si>
  <si>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</si>
  <si>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</si>
  <si>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</si>
  <si>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</si>
  <si>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</si>
  <si>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</si>
  <si>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</si>
  <si>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</si>
  <si>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</si>
  <si>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</si>
  <si>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</si>
  <si>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</si>
  <si>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</si>
  <si>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</si>
  <si>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</si>
  <si>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</si>
  <si>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</si>
  <si>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</si>
  <si>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</si>
  <si>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</si>
  <si>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</si>
  <si>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</si>
  <si>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</si>
  <si>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</si>
  <si>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</si>
  <si>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</si>
  <si>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</si>
  <si>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</si>
  <si>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</si>
  <si>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</si>
  <si>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</si>
  <si>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</si>
  <si>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</si>
  <si>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</si>
  <si>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</si>
  <si>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</si>
  <si>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</si>
  <si>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</si>
  <si>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</si>
  <si>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</si>
  <si>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</si>
  <si>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</si>
  <si>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</si>
  <si>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</si>
  <si>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</si>
  <si>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</si>
  <si>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</si>
  <si>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</si>
  <si>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</si>
  <si>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</si>
  <si>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</si>
  <si>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</si>
  <si>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</si>
  <si>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</si>
  <si>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</si>
  <si>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</si>
  <si>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</si>
  <si>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</si>
  <si>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</si>
  <si>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</si>
  <si>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</si>
  <si>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</si>
  <si>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</si>
  <si>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</si>
  <si>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</si>
  <si>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</si>
  <si>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</si>
  <si>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</si>
  <si>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</si>
  <si>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</si>
  <si>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</si>
  <si>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</si>
  <si>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</si>
  <si>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</si>
  <si>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</si>
  <si>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</si>
  <si>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</si>
  <si>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</si>
  <si>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</si>
  <si>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</si>
  <si>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</si>
  <si>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</si>
  <si>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</si>
  <si>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</si>
  <si>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</si>
  <si>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</si>
  <si>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</si>
  <si>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</si>
  <si>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</si>
  <si>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</si>
  <si>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</si>
  <si>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</si>
  <si>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</si>
  <si>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</si>
  <si>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</si>
  <si>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</si>
  <si>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</si>
  <si>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</si>
  <si>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</si>
  <si>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</si>
  <si>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</si>
  <si>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</si>
  <si>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</si>
  <si>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</si>
  <si>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</si>
  <si>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</si>
  <si>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</si>
  <si>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</si>
  <si>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</si>
  <si>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</si>
  <si>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</si>
  <si>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</si>
  <si>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</si>
  <si>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</si>
  <si>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</si>
  <si>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</si>
  <si>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</si>
  <si>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</si>
  <si>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</si>
  <si>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</si>
  <si>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</si>
  <si>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</si>
  <si>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</si>
  <si>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</si>
  <si>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</si>
  <si>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</si>
  <si>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</si>
  <si>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</si>
  <si>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</si>
  <si>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</si>
  <si>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</si>
  <si>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</si>
  <si>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</si>
  <si>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</si>
  <si>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</si>
  <si>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</si>
  <si>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</si>
  <si>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</si>
  <si>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</si>
  <si>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</si>
  <si>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</si>
  <si>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</si>
  <si>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</si>
  <si>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</si>
  <si>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</si>
  <si>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</si>
  <si>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</si>
  <si>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</si>
  <si>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</si>
  <si>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</si>
  <si>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</si>
  <si>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</si>
  <si>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</si>
  <si>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</si>
  <si>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</si>
  <si>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</si>
  <si>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</si>
  <si>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</si>
  <si>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</si>
  <si>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</si>
  <si>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</si>
  <si>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</si>
  <si>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</si>
  <si>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</si>
  <si>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</si>
  <si>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</si>
  <si>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</si>
  <si>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</si>
  <si>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</si>
  <si>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</si>
  <si>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</si>
  <si>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</si>
  <si>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</si>
  <si>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</si>
  <si>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</si>
  <si>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</si>
  <si>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</si>
  <si>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</si>
  <si>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</si>
  <si>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</si>
  <si>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</si>
  <si>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</si>
  <si>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</si>
  <si>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</si>
  <si>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</si>
  <si>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</si>
  <si>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</si>
  <si>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</si>
  <si>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</si>
  <si>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</si>
  <si>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</si>
  <si>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</si>
  <si>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</si>
  <si>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</si>
  <si>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</si>
  <si>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</si>
  <si>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</si>
  <si>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</si>
  <si>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</si>
  <si>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</si>
  <si>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</si>
  <si>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</si>
  <si>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</si>
  <si>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</si>
  <si>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</si>
  <si>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</si>
  <si>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</si>
  <si>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</si>
  <si>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</si>
  <si>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</si>
  <si>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</si>
  <si>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</si>
  <si>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</si>
  <si>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</si>
  <si>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</si>
  <si>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</si>
  <si>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</si>
  <si>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</si>
  <si>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</si>
  <si>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</si>
  <si>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</si>
  <si>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</si>
  <si>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</si>
  <si>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</si>
  <si>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</si>
  <si>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</si>
  <si>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</si>
  <si>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</si>
  <si>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</si>
  <si>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</si>
  <si>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</si>
  <si>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</si>
  <si>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</si>
  <si>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</si>
  <si>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</si>
  <si>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</si>
  <si>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</si>
  <si>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</si>
  <si>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</si>
  <si>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</si>
  <si>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</si>
  <si>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</si>
  <si>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</si>
  <si>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</si>
  <si>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</si>
  <si>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</si>
  <si>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</si>
  <si>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</si>
  <si>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</si>
  <si>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</si>
  <si>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</si>
  <si>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</si>
  <si>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</si>
  <si>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</si>
  <si>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</si>
  <si>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</si>
  <si>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</si>
  <si>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</si>
  <si>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</si>
  <si>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</si>
  <si>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</si>
  <si>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</si>
  <si>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</si>
  <si>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</si>
  <si>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</si>
  <si>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</si>
  <si>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</si>
  <si>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</si>
  <si>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</si>
  <si>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</si>
  <si>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</si>
  <si>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</si>
  <si>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</si>
  <si>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</si>
  <si>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</si>
  <si>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</si>
  <si>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</si>
  <si>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</si>
  <si>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</si>
  <si>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</si>
  <si>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</si>
  <si>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</si>
  <si>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</si>
  <si>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</si>
  <si>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</si>
  <si>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</si>
  <si>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</si>
  <si>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</si>
  <si>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</si>
  <si>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</si>
  <si>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</si>
  <si>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</si>
  <si>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</si>
  <si>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</si>
  <si>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</si>
  <si>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</si>
  <si>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</si>
  <si>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</si>
  <si>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</si>
  <si>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</si>
  <si>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</si>
  <si>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</si>
  <si>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</si>
  <si>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</si>
  <si>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</si>
  <si>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</si>
  <si>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</si>
  <si>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</si>
  <si>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</si>
  <si>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</si>
  <si>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</si>
  <si>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</si>
  <si>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</si>
  <si>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</si>
  <si>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</si>
  <si>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</si>
  <si>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</si>
  <si>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</si>
  <si>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</si>
  <si>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</si>
  <si>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</si>
  <si>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</si>
  <si>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</si>
  <si>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</si>
  <si>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</si>
  <si>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</si>
  <si>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</si>
  <si>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</si>
  <si>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</si>
  <si>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</si>
  <si>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</si>
  <si>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</si>
  <si>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</si>
  <si>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</si>
  <si>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</si>
  <si>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</si>
  <si>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</si>
  <si>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</si>
  <si>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</si>
  <si>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</si>
  <si>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</si>
  <si>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</si>
  <si>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</si>
  <si>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</si>
  <si>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</si>
  <si>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</si>
  <si>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</si>
  <si>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</si>
  <si>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</si>
  <si>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</si>
  <si>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</si>
  <si>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</si>
  <si>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</si>
  <si>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</si>
  <si>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</si>
  <si>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</si>
  <si>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</si>
  <si>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</si>
  <si>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</si>
  <si>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</si>
  <si>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</si>
  <si>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</si>
  <si>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</si>
  <si>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</si>
  <si>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</si>
  <si>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</si>
  <si>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</si>
  <si>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</si>
  <si>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</si>
  <si>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</si>
  <si>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</si>
  <si>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</si>
  <si>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</si>
  <si>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</si>
  <si>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</si>
  <si>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</si>
  <si>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</si>
  <si>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</si>
  <si>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</si>
  <si>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</si>
  <si>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</si>
  <si>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</si>
  <si>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</si>
  <si>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</si>
  <si>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</si>
  <si>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</si>
  <si>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</si>
  <si>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</si>
  <si>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</si>
  <si>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</si>
  <si>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</si>
  <si>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</si>
  <si>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</si>
  <si>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</si>
  <si>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</si>
  <si>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</si>
  <si>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</si>
  <si>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</si>
  <si>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</si>
  <si>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</si>
  <si>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</si>
  <si>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</si>
  <si>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</si>
  <si>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</si>
  <si>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</si>
  <si>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</si>
  <si>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</si>
  <si>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</si>
  <si>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</si>
  <si>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</si>
  <si>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</si>
  <si>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</si>
  <si>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</si>
  <si>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</si>
  <si>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</si>
  <si>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</si>
  <si>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</si>
  <si>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</si>
  <si>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</si>
  <si>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</si>
  <si>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</si>
  <si>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</si>
  <si>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</si>
  <si>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</si>
  <si>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</si>
  <si>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</si>
  <si>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</si>
  <si>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</si>
  <si>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</si>
  <si>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</si>
  <si>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</si>
  <si>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</si>
  <si>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</si>
  <si>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</si>
  <si>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</si>
  <si>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</si>
  <si>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</si>
  <si>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</si>
  <si>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</si>
  <si>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</si>
  <si>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</si>
  <si>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</si>
  <si>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</si>
  <si>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</si>
  <si>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</si>
  <si>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</si>
  <si>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</si>
  <si>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</si>
  <si>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</si>
  <si>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</si>
  <si>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</si>
  <si>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</si>
  <si>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</si>
  <si>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</si>
  <si>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</si>
  <si>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</si>
  <si>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</si>
  <si>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</si>
  <si>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</si>
  <si>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</si>
  <si>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</si>
  <si>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</si>
  <si>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</si>
  <si>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</si>
  <si>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</si>
  <si>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</si>
  <si>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</si>
  <si>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</si>
  <si>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</si>
  <si>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</si>
  <si>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</si>
  <si>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</si>
  <si>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</si>
  <si>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</si>
  <si>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</si>
  <si>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</si>
  <si>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</si>
  <si>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</si>
  <si>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</si>
  <si>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</si>
  <si>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</si>
  <si>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</si>
  <si>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</si>
  <si>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</si>
  <si>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</si>
  <si>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</si>
  <si>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</si>
  <si>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</si>
  <si>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</si>
  <si>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</si>
  <si>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</si>
  <si>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</si>
  <si>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</si>
  <si>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</si>
  <si>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</si>
  <si>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</si>
  <si>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</si>
  <si>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</si>
  <si>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</si>
  <si>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</si>
  <si>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</si>
  <si>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</si>
  <si>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</si>
  <si>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</si>
  <si>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</si>
  <si>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</si>
  <si>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</si>
  <si>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</si>
  <si>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</si>
  <si>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</si>
  <si>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</si>
  <si>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</si>
  <si>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</si>
  <si>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</si>
  <si>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</si>
  <si>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</si>
  <si>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</si>
  <si>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</si>
  <si>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</si>
  <si>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</si>
  <si>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</si>
  <si>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</si>
  <si>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</si>
  <si>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</si>
  <si>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</si>
  <si>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</si>
  <si>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</si>
  <si>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</si>
  <si>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</si>
  <si>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</si>
  <si>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</si>
  <si>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</si>
  <si>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</si>
  <si>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</si>
  <si>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</si>
  <si>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</si>
  <si>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</si>
  <si>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</si>
  <si>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</si>
  <si>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</si>
  <si>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</si>
  <si>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</si>
  <si>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</si>
  <si>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</si>
  <si>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</si>
  <si>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</si>
  <si>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</si>
  <si>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</si>
  <si>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</si>
  <si>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</si>
  <si>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</si>
  <si>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</si>
  <si>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</si>
  <si>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</si>
  <si>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</si>
  <si>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</si>
  <si>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</si>
  <si>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</si>
  <si>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</si>
  <si>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</si>
  <si>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</si>
  <si>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</si>
  <si>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</si>
  <si>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</si>
  <si>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</si>
  <si>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</si>
  <si>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</si>
  <si>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</si>
  <si>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</si>
  <si>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</si>
  <si>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</si>
  <si>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</si>
  <si>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</si>
  <si>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</si>
  <si>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</si>
  <si>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</si>
  <si>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</si>
  <si>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</si>
  <si>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</si>
  <si>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</si>
  <si>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</si>
  <si>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</si>
  <si>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</si>
  <si>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</si>
  <si>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</si>
  <si>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</si>
  <si>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</si>
  <si>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</si>
  <si>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</si>
  <si>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</si>
  <si>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</si>
  <si>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</si>
  <si>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</si>
  <si>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</si>
  <si>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</si>
  <si>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</si>
  <si>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</si>
  <si>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</si>
  <si>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</si>
  <si>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</si>
  <si>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</si>
  <si>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</si>
  <si>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</si>
  <si>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</si>
  <si>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</si>
  <si>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</si>
  <si>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</si>
  <si>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</si>
  <si>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</si>
  <si>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</si>
  <si>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</si>
  <si>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</si>
  <si>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</si>
  <si>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</si>
  <si>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</si>
  <si>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</si>
  <si>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</si>
  <si>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</si>
  <si>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</si>
  <si>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</si>
  <si>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</si>
  <si>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</si>
  <si>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</si>
  <si>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</si>
  <si>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</si>
  <si>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</si>
  <si>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</si>
  <si>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</si>
  <si>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</si>
  <si>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</si>
  <si>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</si>
  <si>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</si>
  <si>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</si>
  <si>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</si>
  <si>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</si>
  <si>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</si>
  <si>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</si>
  <si>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</si>
  <si>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</si>
  <si>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</si>
  <si>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</si>
  <si>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</si>
  <si>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</si>
  <si>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</si>
  <si>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</si>
  <si>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</si>
  <si>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</si>
  <si>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</si>
  <si>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</si>
  <si>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</si>
  <si>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</si>
  <si>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</si>
  <si>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</si>
  <si>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</si>
  <si>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</si>
  <si>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</si>
  <si>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</si>
  <si>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</si>
  <si>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</si>
  <si>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</si>
  <si>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</si>
  <si>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</si>
  <si>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</si>
  <si>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</si>
  <si>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</si>
  <si>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</si>
  <si>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</si>
  <si>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</si>
  <si>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</si>
  <si>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</si>
  <si>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</si>
  <si>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</si>
  <si>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</si>
  <si>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</si>
  <si>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</si>
  <si>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</si>
  <si>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</si>
  <si>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</si>
  <si>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</si>
  <si>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</si>
  <si>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</si>
  <si>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</si>
  <si>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</si>
  <si>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</si>
  <si>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</si>
  <si>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</si>
  <si>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</si>
  <si>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</si>
  <si>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</si>
  <si>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</si>
  <si>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</si>
  <si>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</si>
  <si>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</si>
  <si>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</si>
  <si>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</si>
  <si>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</si>
  <si>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</si>
  <si>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</si>
  <si>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</si>
  <si>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</si>
  <si>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</si>
  <si>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</si>
  <si>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</si>
  <si>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</si>
  <si>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</si>
  <si>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</si>
  <si>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</si>
  <si>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</si>
  <si>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</si>
  <si>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</si>
  <si>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</si>
  <si>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</si>
  <si>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</si>
  <si>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</si>
  <si>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</si>
  <si>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</si>
  <si>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</si>
  <si>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</si>
  <si>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</si>
  <si>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</si>
  <si>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</si>
  <si>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</si>
  <si>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</si>
  <si>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</si>
  <si>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</si>
  <si>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</si>
  <si>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</si>
  <si>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</si>
  <si>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</si>
  <si>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</si>
  <si>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</si>
  <si>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</si>
  <si>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</si>
  <si>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</si>
  <si>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</si>
  <si>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</si>
  <si>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</si>
  <si>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</si>
  <si>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</si>
  <si>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</si>
  <si>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</si>
  <si>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</si>
  <si>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</si>
  <si>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</si>
  <si>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</si>
  <si>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</si>
  <si>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</si>
  <si>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</si>
  <si>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</si>
  <si>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</si>
  <si>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</si>
  <si>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</si>
  <si>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</si>
  <si>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</si>
  <si>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</si>
  <si>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</si>
  <si>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</si>
  <si>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</si>
  <si>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</si>
  <si>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</si>
  <si>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</si>
  <si>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</si>
  <si>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</si>
  <si>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</si>
  <si>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</si>
  <si>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</si>
  <si>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</si>
  <si>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</si>
  <si>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</si>
  <si>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</si>
  <si>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</si>
  <si>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</si>
  <si>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</si>
  <si>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</si>
  <si>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</si>
  <si>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</si>
  <si>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</si>
  <si>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</si>
  <si>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</si>
  <si>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</si>
  <si>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</si>
  <si>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</si>
  <si>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</si>
  <si>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</si>
  <si>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</si>
  <si>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</si>
  <si>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</si>
  <si>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</si>
  <si>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</si>
  <si>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</si>
  <si>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</si>
  <si>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</si>
  <si>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</si>
  <si>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</si>
  <si>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</si>
  <si>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</si>
  <si>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</si>
  <si>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</si>
  <si>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</si>
  <si>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</si>
  <si>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</si>
  <si>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</si>
  <si>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</si>
  <si>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</si>
  <si>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</si>
  <si>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</si>
  <si>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</si>
  <si>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</si>
  <si>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</si>
  <si>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</si>
  <si>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</si>
  <si>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</si>
  <si>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</si>
  <si>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</si>
  <si>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</si>
  <si>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</si>
  <si>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</si>
  <si>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</si>
  <si>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</si>
  <si>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</si>
  <si>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</si>
  <si>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</si>
  <si>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</si>
  <si>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</si>
  <si>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</si>
  <si>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</si>
  <si>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</si>
  <si>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</si>
  <si>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</si>
  <si>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</si>
  <si>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</si>
  <si>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</si>
  <si>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</si>
  <si>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</si>
  <si>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</si>
  <si>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</si>
  <si>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</si>
  <si>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</si>
  <si>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</si>
  <si>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</si>
  <si>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</si>
  <si>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</si>
  <si>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</si>
  <si>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</si>
  <si>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</si>
  <si>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</si>
  <si>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</si>
  <si>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</si>
  <si>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</si>
  <si>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</si>
  <si>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</si>
  <si>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</si>
  <si>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</si>
  <si>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</si>
  <si>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</si>
  <si>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</si>
  <si>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</si>
  <si>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</si>
  <si>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</si>
  <si>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</si>
  <si>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</si>
  <si>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</si>
  <si>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</si>
  <si>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</si>
  <si>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</si>
  <si>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</si>
  <si>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</si>
  <si>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</si>
  <si>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</si>
  <si>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</si>
  <si>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</si>
  <si>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</si>
  <si>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</si>
  <si>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</si>
  <si>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</si>
  <si>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</si>
  <si>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</si>
  <si>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</si>
  <si>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</si>
  <si>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</si>
  <si>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</si>
  <si>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</si>
  <si>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</si>
  <si>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</si>
  <si>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</si>
  <si>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</si>
  <si>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</si>
  <si>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</si>
  <si>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</si>
  <si>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</si>
  <si>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</si>
  <si>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</si>
  <si>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</si>
  <si>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</si>
  <si>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</si>
  <si>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</si>
  <si>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</si>
  <si>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</si>
  <si>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</si>
  <si>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</si>
  <si>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</si>
  <si>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</si>
  <si>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</si>
  <si>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</si>
  <si>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</si>
  <si>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</si>
  <si>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</si>
  <si>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</si>
  <si>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</si>
  <si>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</si>
  <si>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</si>
  <si>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</si>
  <si>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</si>
  <si>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</si>
  <si>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</si>
  <si>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</si>
  <si>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</si>
  <si>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</si>
  <si>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</si>
  <si>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</si>
  <si>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</si>
  <si>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</si>
  <si>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</si>
  <si>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</si>
  <si>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</si>
  <si>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</si>
  <si>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</si>
  <si>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</si>
  <si>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</si>
  <si>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</si>
  <si>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</si>
  <si>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</si>
  <si>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</si>
  <si>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</si>
  <si>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</si>
  <si>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</si>
  <si>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</si>
  <si>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</si>
  <si>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</si>
  <si>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</si>
  <si>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</si>
  <si>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</si>
  <si>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</si>
  <si>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</si>
  <si>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</si>
  <si>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</si>
  <si>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</si>
  <si>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</si>
  <si>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</si>
  <si>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</si>
  <si>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</si>
  <si>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</si>
  <si>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</si>
  <si>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</si>
  <si>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</si>
  <si>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</si>
  <si>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</si>
  <si>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</si>
  <si>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</si>
  <si>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</si>
  <si>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</si>
  <si>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</si>
  <si>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</si>
  <si>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</si>
  <si>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</si>
  <si>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</si>
  <si>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</si>
  <si>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</si>
  <si>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</si>
  <si>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</si>
  <si>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</si>
  <si>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</si>
  <si>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</si>
  <si>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</si>
  <si>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</si>
  <si>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</si>
  <si>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</si>
  <si>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</si>
  <si>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</si>
  <si>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</si>
  <si>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</si>
  <si>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</si>
  <si>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</si>
  <si>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</si>
  <si>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</si>
  <si>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</si>
  <si>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</si>
  <si>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</si>
  <si>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</si>
  <si>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</si>
  <si>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</si>
  <si>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</si>
  <si>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</si>
  <si>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</si>
  <si>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</si>
  <si>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</si>
  <si>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</si>
  <si>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</si>
  <si>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</si>
  <si>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</si>
  <si>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</si>
  <si>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</si>
  <si>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</si>
  <si>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</si>
  <si>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</si>
  <si>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</si>
  <si>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</si>
  <si>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</si>
  <si>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</si>
  <si>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</si>
  <si>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</si>
  <si>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</si>
  <si>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</si>
  <si>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</si>
  <si>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</si>
  <si>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</si>
  <si>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</si>
  <si>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</si>
  <si>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</si>
  <si>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</si>
  <si>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</si>
  <si>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</si>
  <si>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</si>
  <si>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</si>
  <si>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</si>
  <si>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</si>
  <si>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</si>
  <si>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</si>
  <si>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</si>
  <si>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</si>
  <si>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</si>
  <si>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</si>
  <si>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</si>
  <si>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</si>
  <si>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</si>
  <si>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</si>
  <si>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</si>
  <si>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</si>
  <si>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</si>
  <si>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</si>
  <si>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</si>
  <si>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</si>
  <si>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</si>
  <si>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</si>
  <si>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</si>
  <si>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</si>
  <si>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</si>
  <si>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</si>
  <si>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</si>
  <si>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</si>
  <si>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</si>
  <si>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</si>
  <si>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</si>
  <si>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</si>
  <si>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</si>
  <si>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</si>
  <si>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</si>
  <si>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</si>
  <si>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</si>
  <si>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</si>
  <si>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</si>
  <si>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</si>
  <si>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</si>
  <si>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</si>
  <si>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</si>
  <si>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</si>
  <si>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</si>
  <si>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</si>
  <si>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</si>
  <si>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</si>
  <si>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</si>
  <si>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</si>
  <si>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</si>
  <si>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</si>
  <si>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</si>
  <si>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</si>
  <si>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</si>
  <si>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</si>
  <si>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</si>
  <si>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</si>
  <si>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</si>
  <si>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</si>
  <si>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</si>
  <si>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</si>
  <si>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</si>
  <si>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</si>
  <si>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</si>
  <si>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</si>
  <si>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</si>
  <si>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</si>
  <si>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</si>
  <si>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</si>
  <si>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</si>
  <si>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</si>
  <si>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</si>
  <si>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</si>
  <si>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</si>
  <si>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</si>
  <si>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</si>
  <si>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</si>
  <si>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</si>
  <si>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</si>
  <si>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</si>
  <si>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</si>
  <si>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</si>
  <si>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</si>
  <si>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</si>
  <si>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</si>
  <si>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</si>
  <si>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</si>
  <si>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</si>
  <si>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</si>
  <si>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</si>
  <si>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</si>
  <si>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</si>
  <si>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</si>
  <si>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</si>
  <si>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</si>
  <si>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</si>
  <si>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</si>
  <si>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</si>
  <si>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</si>
  <si>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</si>
  <si>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</si>
  <si>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</si>
  <si>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</si>
  <si>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</si>
  <si>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</si>
  <si>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</si>
  <si>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</si>
  <si>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</si>
  <si>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</si>
  <si>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</si>
  <si>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</si>
  <si>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</si>
  <si>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</si>
  <si>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</si>
  <si>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</si>
  <si>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</si>
  <si>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</si>
  <si>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</si>
  <si>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</si>
  <si>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</si>
  <si>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</si>
  <si>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</si>
  <si>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</si>
  <si>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</si>
  <si>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</si>
  <si>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</si>
  <si>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</si>
  <si>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</si>
  <si>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</si>
  <si>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</si>
  <si>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</si>
  <si>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</si>
  <si>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</si>
  <si>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</si>
  <si>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</si>
  <si>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</si>
  <si>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</si>
  <si>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</si>
  <si>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</si>
  <si>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</si>
  <si>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</si>
  <si>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</si>
  <si>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</si>
  <si>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</si>
  <si>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</si>
  <si>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</si>
  <si>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</si>
  <si>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</si>
  <si>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</si>
  <si>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</si>
  <si>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</si>
  <si>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</si>
  <si>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</si>
  <si>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</si>
  <si>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</si>
  <si>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</si>
  <si>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</si>
  <si>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</si>
  <si>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</si>
  <si>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</si>
  <si>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</si>
  <si>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</si>
  <si>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</si>
  <si>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</si>
  <si>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</si>
  <si>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</si>
  <si>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</si>
  <si>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</si>
  <si>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</si>
  <si>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</si>
  <si>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</si>
  <si>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</si>
  <si>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</si>
  <si>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</si>
  <si>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</si>
  <si>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</si>
  <si>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</si>
  <si>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</si>
  <si>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</si>
  <si>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</si>
  <si>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</si>
  <si>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</si>
  <si>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</si>
  <si>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</si>
  <si>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</si>
  <si>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</si>
  <si>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</si>
  <si>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</si>
  <si>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</si>
  <si>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</si>
  <si>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</si>
  <si>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</si>
  <si>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</si>
  <si>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</si>
  <si>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</si>
  <si>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</si>
  <si>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</si>
  <si>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</si>
  <si>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</si>
  <si>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</si>
  <si>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</si>
  <si>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</si>
  <si>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</si>
  <si>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</si>
  <si>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</si>
  <si>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</si>
  <si>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</si>
  <si>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</si>
  <si>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</si>
  <si>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</si>
  <si>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</si>
  <si>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</si>
  <si>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</si>
  <si>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</si>
  <si>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</si>
  <si>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</si>
  <si>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</si>
  <si>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</si>
  <si>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</si>
  <si>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</si>
  <si>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</si>
  <si>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</si>
  <si>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</si>
  <si>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</si>
  <si>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</si>
  <si>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</si>
  <si>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</si>
  <si>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</si>
  <si>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</si>
  <si>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</si>
  <si>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</si>
  <si>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</si>
  <si>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</si>
  <si>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</si>
  <si>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</si>
  <si>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</si>
  <si>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</si>
  <si>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</si>
  <si>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</si>
  <si>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</si>
  <si>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</si>
  <si>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</si>
  <si>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</si>
  <si>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</si>
  <si>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</si>
  <si>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</si>
  <si>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</si>
  <si>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</si>
  <si>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</si>
  <si>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</si>
  <si>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</si>
  <si>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</si>
  <si>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</si>
  <si>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</si>
  <si>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</si>
  <si>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</si>
  <si>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</si>
  <si>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</si>
  <si>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</si>
  <si>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</si>
  <si>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</si>
  <si>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</si>
  <si>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</si>
  <si>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</si>
  <si>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</si>
  <si>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</si>
  <si>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</si>
  <si>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</si>
  <si>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</si>
  <si>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</si>
  <si>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</si>
  <si>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</si>
  <si>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</si>
  <si>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</si>
  <si>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</si>
  <si>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</si>
  <si>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</si>
  <si>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</si>
  <si>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</si>
  <si>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</si>
  <si>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</si>
  <si>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</si>
  <si>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</si>
  <si>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</si>
  <si>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</si>
  <si>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</si>
  <si>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</si>
  <si>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</si>
  <si>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</si>
  <si>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</si>
  <si>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</si>
  <si>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</si>
  <si>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</si>
  <si>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</si>
  <si>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</si>
  <si>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</si>
  <si>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</si>
  <si>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</si>
  <si>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</si>
  <si>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</si>
  <si>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</si>
  <si>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</si>
  <si>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</si>
  <si>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</si>
  <si>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</si>
  <si>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</si>
  <si>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</si>
  <si>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</si>
  <si>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</si>
  <si>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</si>
  <si>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</si>
  <si>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</si>
  <si>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</si>
  <si>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</si>
  <si>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</si>
  <si>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</si>
  <si>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</si>
  <si>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</si>
  <si>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</si>
  <si>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</si>
  <si>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</si>
  <si>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</si>
  <si>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</si>
  <si>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</si>
  <si>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</si>
  <si>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</si>
  <si>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</si>
  <si>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</si>
  <si>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</si>
  <si>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</si>
  <si>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</si>
  <si>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</si>
  <si>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</si>
  <si>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</si>
  <si>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</si>
  <si>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</si>
  <si>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</si>
  <si>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</si>
  <si>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</si>
  <si>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</si>
  <si>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</si>
  <si>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</si>
  <si>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</si>
  <si>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</si>
  <si>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</si>
  <si>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</si>
  <si>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</si>
  <si>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</si>
  <si>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</si>
  <si>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</si>
  <si>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</si>
  <si>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</si>
  <si>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</si>
  <si>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</si>
  <si>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</si>
  <si>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</si>
  <si>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</si>
  <si>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</si>
  <si>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</si>
  <si>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</si>
  <si>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</si>
  <si>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</si>
  <si>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</si>
  <si>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</si>
  <si>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</si>
  <si>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</si>
  <si>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</si>
  <si>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</si>
  <si>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</si>
  <si>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</si>
  <si>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</si>
  <si>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</si>
  <si>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</si>
  <si>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</si>
  <si>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</si>
  <si>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</si>
  <si>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</si>
  <si>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</si>
  <si>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</si>
  <si>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</si>
  <si>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</si>
  <si>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</si>
  <si>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</si>
  <si>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</si>
  <si>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</si>
  <si>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</si>
  <si>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</si>
  <si>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</si>
  <si>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</si>
  <si>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</si>
  <si>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</si>
  <si>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</si>
  <si>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</si>
  <si>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</si>
  <si>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</si>
  <si>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</si>
  <si>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</si>
  <si>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</si>
  <si>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</si>
  <si>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</si>
  <si>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</si>
  <si>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</si>
  <si>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</si>
  <si>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</si>
  <si>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</si>
  <si>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</si>
  <si>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</si>
  <si>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</si>
  <si>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</si>
  <si>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</si>
  <si>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</si>
  <si>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</si>
  <si>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</si>
  <si>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</si>
  <si>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</si>
  <si>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</si>
  <si>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</si>
  <si>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</si>
  <si>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</si>
  <si>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</si>
  <si>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</si>
  <si>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</si>
  <si>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</si>
  <si>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</si>
  <si>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</si>
  <si>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</si>
  <si>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</si>
  <si>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</si>
  <si>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</si>
  <si>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</si>
  <si>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</si>
  <si>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</si>
  <si>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</si>
  <si>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</si>
  <si>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</si>
  <si>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</si>
  <si>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</si>
  <si>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</si>
  <si>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</si>
  <si>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</si>
  <si>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</si>
  <si>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</si>
  <si>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</si>
  <si>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</si>
  <si>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</si>
  <si>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</si>
  <si>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</si>
  <si>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</si>
  <si>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</si>
  <si>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</si>
  <si>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</si>
  <si>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</si>
  <si>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</si>
  <si>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</si>
  <si>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</si>
  <si>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</si>
  <si>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</si>
  <si>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</si>
  <si>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</si>
  <si>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</si>
  <si>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</si>
  <si>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</si>
  <si>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</si>
  <si>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</si>
  <si>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</si>
  <si>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</si>
  <si>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</si>
  <si>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</si>
  <si>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</si>
  <si>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</si>
  <si>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</si>
  <si>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</si>
  <si>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</si>
  <si>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</si>
  <si>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</si>
  <si>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</si>
  <si>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</si>
  <si>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</si>
  <si>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</si>
  <si>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</si>
  <si>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</si>
  <si>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</si>
  <si>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</si>
  <si>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</si>
  <si>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</si>
  <si>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</si>
  <si>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</si>
  <si>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</si>
  <si>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</si>
  <si>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</si>
  <si>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</si>
  <si>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</si>
  <si>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</si>
  <si>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</si>
  <si>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</si>
  <si>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</si>
  <si>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</si>
  <si>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</si>
  <si>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</si>
  <si>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</si>
  <si>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</si>
  <si>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</si>
  <si>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</si>
  <si>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</si>
  <si>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</si>
  <si>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</si>
  <si>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</si>
  <si>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</si>
  <si>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</si>
  <si>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</si>
  <si>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</si>
  <si>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</si>
  <si>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</si>
  <si>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</si>
  <si>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</si>
  <si>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</si>
  <si>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</si>
  <si>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</si>
  <si>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</si>
  <si>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</si>
  <si>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</si>
  <si>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</si>
  <si>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</si>
  <si>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</si>
  <si>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</si>
  <si>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</si>
  <si>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</si>
  <si>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</si>
  <si>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</si>
  <si>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</si>
  <si>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</si>
  <si>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</si>
  <si>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</si>
  <si>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</si>
  <si>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</si>
  <si>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</si>
  <si>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</si>
  <si>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</si>
  <si>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</si>
  <si>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</si>
  <si>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</si>
  <si>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</si>
  <si>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</si>
  <si>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</si>
  <si>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</si>
  <si>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</si>
  <si>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</si>
  <si>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</si>
  <si>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</si>
  <si>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</si>
  <si>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</si>
  <si>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</si>
  <si>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</si>
  <si>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</si>
  <si>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</si>
  <si>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</si>
  <si>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</si>
  <si>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</si>
  <si>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</si>
  <si>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</si>
  <si>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</si>
  <si>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</si>
  <si>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</si>
  <si>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</si>
  <si>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</si>
  <si>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</si>
  <si>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</si>
  <si>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</si>
  <si>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</si>
  <si>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</si>
  <si>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</si>
  <si>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</si>
  <si>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</si>
  <si>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</si>
  <si>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</si>
  <si>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</si>
  <si>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</si>
  <si>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</si>
  <si>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</si>
  <si>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</si>
  <si>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</si>
  <si>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</si>
  <si>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</si>
  <si>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</si>
  <si>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</si>
  <si>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</si>
  <si>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</si>
  <si>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</si>
  <si>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</si>
  <si>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</si>
  <si>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</si>
  <si>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</si>
  <si>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</si>
  <si>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</si>
  <si>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</si>
  <si>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</si>
  <si>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</si>
  <si>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</si>
  <si>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</si>
  <si>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</si>
  <si>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</si>
  <si>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</si>
  <si>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</si>
  <si>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</si>
  <si>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</si>
  <si>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</si>
  <si>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</si>
  <si>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</si>
  <si>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</si>
  <si>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</si>
  <si>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</si>
  <si>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</si>
  <si>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</si>
  <si>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</si>
  <si>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</si>
  <si>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</si>
  <si>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</si>
  <si>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</si>
  <si>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</si>
  <si>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</si>
  <si>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</si>
  <si>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</si>
  <si>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</si>
  <si>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</si>
  <si>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</si>
  <si>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</si>
  <si>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</si>
  <si>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</si>
  <si>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</si>
  <si>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</si>
  <si>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</si>
  <si>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</si>
  <si>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</si>
  <si>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</si>
  <si>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</si>
  <si>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</si>
  <si>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</si>
  <si>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</si>
  <si>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</si>
  <si>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</si>
  <si>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</si>
  <si>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</si>
  <si>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</si>
  <si>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</si>
  <si>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</si>
  <si>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</si>
  <si>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</si>
  <si>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</si>
  <si>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</si>
  <si>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</si>
  <si>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</si>
  <si>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</si>
  <si>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</si>
  <si>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</si>
  <si>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</si>
  <si>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</si>
  <si>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</si>
  <si>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</si>
  <si>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</si>
  <si>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</si>
  <si>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</si>
  <si>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</si>
  <si>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</si>
  <si>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</si>
  <si>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</si>
  <si>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</si>
  <si>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</si>
  <si>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</si>
  <si>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</si>
  <si>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</si>
  <si>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</si>
  <si>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</si>
  <si>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</si>
  <si>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</si>
  <si>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</si>
  <si>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</si>
  <si>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</si>
  <si>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</si>
  <si>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</si>
  <si>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</si>
  <si>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</si>
  <si>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</si>
  <si>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</si>
  <si>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</si>
  <si>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</si>
  <si>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</si>
  <si>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</si>
  <si>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</si>
  <si>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</si>
  <si>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</si>
  <si>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</si>
  <si>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</si>
  <si>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</si>
  <si>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</si>
  <si>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</si>
  <si>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</si>
  <si>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</si>
  <si>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</si>
  <si>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</si>
  <si>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</si>
  <si>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</si>
  <si>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</si>
  <si>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</si>
  <si>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</si>
  <si>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</si>
  <si>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</si>
  <si>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</si>
  <si>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</si>
  <si>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</si>
  <si>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</si>
  <si>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</si>
  <si>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</si>
  <si>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</si>
  <si>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</si>
  <si>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</si>
  <si>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</si>
  <si>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</si>
  <si>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</si>
  <si>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</si>
  <si>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</si>
  <si>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</si>
  <si>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</si>
  <si>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</si>
  <si>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</si>
  <si>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</si>
  <si>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</si>
  <si>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</si>
  <si>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</si>
  <si>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</si>
  <si>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</si>
  <si>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</si>
  <si>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</si>
  <si>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</si>
  <si>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</si>
  <si>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</si>
  <si>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</si>
  <si>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</si>
  <si>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</si>
  <si>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</si>
  <si>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</si>
  <si>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</si>
  <si>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</si>
  <si>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</si>
  <si>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</si>
  <si>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</si>
  <si>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</si>
  <si>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</si>
  <si>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</si>
  <si>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</si>
  <si>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</si>
  <si>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</si>
  <si>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</si>
  <si>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</si>
  <si>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</si>
  <si>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</si>
  <si>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</si>
  <si>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</si>
  <si>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</si>
  <si>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</si>
  <si>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</si>
  <si>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</si>
  <si>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</si>
  <si>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</si>
  <si>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</si>
  <si>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</si>
  <si>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</si>
  <si>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</si>
  <si>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</si>
  <si>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</si>
  <si>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</si>
  <si>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</si>
  <si>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</si>
  <si>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</si>
  <si>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</si>
  <si>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</si>
  <si>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</si>
  <si>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</si>
  <si>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</si>
  <si>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</si>
  <si>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</si>
  <si>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</si>
  <si>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</si>
  <si>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</si>
  <si>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</si>
  <si>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</si>
  <si>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</si>
  <si>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</si>
  <si>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</si>
  <si>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</si>
  <si>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</si>
  <si>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</si>
  <si>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</si>
  <si>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</si>
  <si>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</si>
  <si>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</si>
  <si>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</si>
  <si>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</si>
  <si>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</si>
  <si>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</si>
  <si>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</si>
  <si>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</si>
  <si>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</si>
  <si>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</si>
  <si>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</si>
  <si>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</si>
  <si>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</si>
  <si>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</si>
  <si>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</si>
  <si>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</si>
  <si>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</si>
  <si>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</si>
  <si>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</si>
  <si>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</si>
  <si>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</si>
  <si>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</si>
  <si>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</si>
  <si>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</si>
  <si>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</si>
  <si>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</si>
  <si>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</si>
  <si>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</si>
  <si>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</si>
  <si>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</si>
  <si>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</si>
  <si>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</si>
  <si>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</si>
  <si>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</si>
  <si>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</si>
  <si>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</si>
  <si>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</si>
  <si>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</si>
  <si>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</si>
  <si>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</si>
  <si>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</si>
  <si>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</si>
  <si>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</si>
  <si>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</si>
  <si>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</si>
  <si>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</si>
  <si>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</si>
  <si>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</si>
  <si>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</si>
  <si>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</si>
  <si>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</si>
  <si>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</si>
  <si>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</si>
  <si>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</si>
  <si>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</si>
  <si>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</si>
  <si>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</si>
  <si>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</si>
  <si>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</si>
  <si>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</si>
  <si>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</si>
  <si>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</si>
  <si>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</si>
  <si>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</si>
  <si>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</si>
  <si>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</si>
  <si>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</si>
  <si>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</si>
  <si>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</si>
  <si>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</si>
  <si>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</si>
  <si>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</si>
  <si>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</si>
  <si>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</si>
  <si>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</si>
  <si>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</si>
  <si>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</si>
  <si>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</si>
  <si>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</si>
  <si>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</si>
  <si>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</si>
  <si>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</si>
  <si>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</si>
  <si>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</si>
  <si>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</si>
  <si>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</si>
  <si>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</si>
  <si>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</si>
  <si>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</si>
  <si>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</si>
  <si>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</si>
  <si>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</si>
  <si>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</si>
  <si>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</si>
  <si>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</si>
  <si>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</si>
  <si>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</si>
  <si>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</si>
  <si>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</si>
  <si>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</si>
  <si>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</si>
  <si>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</si>
  <si>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</si>
  <si>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</si>
  <si>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</si>
  <si>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</si>
  <si>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</si>
  <si>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</si>
  <si>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</si>
  <si>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</si>
  <si>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</si>
  <si>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</si>
  <si>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</si>
  <si>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</si>
  <si>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</si>
  <si>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</si>
  <si>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</si>
  <si>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</si>
  <si>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</si>
  <si>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</si>
  <si>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</si>
  <si>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</si>
  <si>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</si>
  <si>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</si>
  <si>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</si>
  <si>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</si>
  <si>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</si>
  <si>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</si>
  <si>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</si>
  <si>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</si>
  <si>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</si>
  <si>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</si>
  <si>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</si>
  <si>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</si>
  <si>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</si>
  <si>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</si>
  <si>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</si>
  <si>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</si>
  <si>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</si>
  <si>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</si>
  <si>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</si>
  <si>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</si>
  <si>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</si>
  <si>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</si>
  <si>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</si>
  <si>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</si>
  <si>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</si>
  <si>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</si>
  <si>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</si>
  <si>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</si>
  <si>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</si>
  <si>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</si>
  <si>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</si>
  <si>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</si>
  <si>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</si>
  <si>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</si>
  <si>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</si>
  <si>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</si>
  <si>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</si>
  <si>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</si>
  <si>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</si>
  <si>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</si>
  <si>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</si>
  <si>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</si>
  <si>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</si>
  <si>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</si>
  <si>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</si>
  <si>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</si>
  <si>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</si>
  <si>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</si>
  <si>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</si>
  <si>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</si>
  <si>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</si>
  <si>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</si>
  <si>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</si>
  <si>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</si>
  <si>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</si>
  <si>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</si>
  <si>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</si>
  <si>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</si>
  <si>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</si>
  <si>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</si>
  <si>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</si>
  <si>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</si>
  <si>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</si>
  <si>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</si>
  <si>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</si>
  <si>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</si>
  <si>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</si>
  <si>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</si>
  <si>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</si>
  <si>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</si>
  <si>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</si>
  <si>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</si>
  <si>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</si>
  <si>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</si>
  <si>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</si>
  <si>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</si>
  <si>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</si>
  <si>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</si>
  <si>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</si>
  <si>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</si>
  <si>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</si>
  <si>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</si>
  <si>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</si>
  <si>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</si>
  <si>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</si>
  <si>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</si>
  <si>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</si>
  <si>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</si>
  <si>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</si>
  <si>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</si>
  <si>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</si>
  <si>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</si>
  <si>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</si>
  <si>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</si>
  <si>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</si>
  <si>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</si>
  <si>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</si>
  <si>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</si>
  <si>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</si>
  <si>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</si>
  <si>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</si>
  <si>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</si>
  <si>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</si>
  <si>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</si>
  <si>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</si>
  <si>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</si>
  <si>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</si>
  <si>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</si>
  <si>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</si>
  <si>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</si>
  <si>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</si>
  <si>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</si>
  <si>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</si>
  <si>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</si>
  <si>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</si>
  <si>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</si>
  <si>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</si>
  <si>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</si>
  <si>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</si>
  <si>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</si>
  <si>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</si>
  <si>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</si>
  <si>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</si>
  <si>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</si>
  <si>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</si>
  <si>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</si>
  <si>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</si>
  <si>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</si>
  <si>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</si>
  <si>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</si>
  <si>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</si>
  <si>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</si>
  <si>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</si>
  <si>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</si>
  <si>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</si>
  <si>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</si>
  <si>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</si>
  <si>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</si>
  <si>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</si>
  <si>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</si>
  <si>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</si>
  <si>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</si>
  <si>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</si>
  <si>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</si>
  <si>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</si>
  <si>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</si>
  <si>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</si>
  <si>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</si>
  <si>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</si>
  <si>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</si>
  <si>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</si>
  <si>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</si>
  <si>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</si>
  <si>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</si>
  <si>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</si>
  <si>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</si>
  <si>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</si>
  <si>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</si>
  <si>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</si>
  <si>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</si>
  <si>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</si>
  <si>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</si>
  <si>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</si>
  <si>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</si>
  <si>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</si>
  <si>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</si>
  <si>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</si>
  <si>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</si>
  <si>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</si>
  <si>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</si>
  <si>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</si>
  <si>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</si>
  <si>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</si>
  <si>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</si>
  <si>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</si>
  <si>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</si>
  <si>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</si>
  <si>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</si>
  <si>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</si>
  <si>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</si>
  <si>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</si>
  <si>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</si>
  <si>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</si>
  <si>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</si>
  <si>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</si>
  <si>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</si>
  <si>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</si>
  <si>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</si>
  <si>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</si>
  <si>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</si>
  <si>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</si>
  <si>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</si>
  <si>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</si>
  <si>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</si>
  <si>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</si>
  <si>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</si>
  <si>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</si>
  <si>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</si>
  <si>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</si>
  <si>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</si>
  <si>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</si>
  <si>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</si>
  <si>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</si>
  <si>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</si>
  <si>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</si>
  <si>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</si>
  <si>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</si>
  <si>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</si>
  <si>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</si>
  <si>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</si>
  <si>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</si>
  <si>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</si>
  <si>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</si>
  <si>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</si>
  <si>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</si>
  <si>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</si>
  <si>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</si>
  <si>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</si>
  <si>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</si>
  <si>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</si>
  <si>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</si>
  <si>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</si>
  <si>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</si>
  <si>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</si>
  <si>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</si>
  <si>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</si>
  <si>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</si>
  <si>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</si>
  <si>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</si>
  <si>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</si>
  <si>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</si>
  <si>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</si>
  <si>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</si>
  <si>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</si>
  <si>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</si>
  <si>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</si>
  <si>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</si>
  <si>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</si>
  <si>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</si>
  <si>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</si>
  <si>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</si>
  <si>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</si>
  <si>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</si>
  <si>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</si>
  <si>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</si>
  <si>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</si>
  <si>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</si>
  <si>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</si>
  <si>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</si>
  <si>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</si>
  <si>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</si>
  <si>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</si>
  <si>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</si>
  <si>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</si>
  <si>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</si>
  <si>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</si>
  <si>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</si>
  <si>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</si>
  <si>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</si>
  <si>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</si>
  <si>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</si>
  <si>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</si>
  <si>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</si>
  <si>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</si>
  <si>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</si>
  <si>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</si>
  <si>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</si>
  <si>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</si>
  <si>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</si>
  <si>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</si>
  <si>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</si>
  <si>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</si>
  <si>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</si>
  <si>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</si>
  <si>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</si>
  <si>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</si>
  <si>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</si>
  <si>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</si>
  <si>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</si>
  <si>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</si>
  <si>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</si>
  <si>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</si>
  <si>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</si>
  <si>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</si>
  <si>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</si>
  <si>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</si>
  <si>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</si>
  <si>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</si>
  <si>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</si>
  <si>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</si>
  <si>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</si>
  <si>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</si>
  <si>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</si>
  <si>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</si>
  <si>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</si>
  <si>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</si>
  <si>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</si>
  <si>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</si>
  <si>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</si>
  <si>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</si>
  <si>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</si>
  <si>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</si>
  <si>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</si>
  <si>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</si>
  <si>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</si>
  <si>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</si>
  <si>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</si>
  <si>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</si>
  <si>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</si>
  <si>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</si>
  <si>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</si>
  <si>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</si>
  <si>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</si>
  <si>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</si>
  <si>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</si>
  <si>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</si>
  <si>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</si>
  <si>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</si>
  <si>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</si>
  <si>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</si>
  <si>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</si>
  <si>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</si>
  <si>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</si>
  <si>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</si>
  <si>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</si>
  <si>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</si>
  <si>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</si>
  <si>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</si>
  <si>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</si>
  <si>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</si>
  <si>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</si>
  <si>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</si>
  <si>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</si>
  <si>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</si>
  <si>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</si>
  <si>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</si>
  <si>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</si>
  <si>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</si>
  <si>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</si>
  <si>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</si>
  <si>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</si>
  <si>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</si>
  <si>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</si>
  <si>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</si>
  <si>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</si>
  <si>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</si>
  <si>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</si>
  <si>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</si>
  <si>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</si>
  <si>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</si>
  <si>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</si>
  <si>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</si>
  <si>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</si>
  <si>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</si>
  <si>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</si>
  <si>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</si>
  <si>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</si>
  <si>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</si>
  <si>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</si>
  <si>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</si>
  <si>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</si>
  <si>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</si>
  <si>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</si>
  <si>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</si>
  <si>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</si>
  <si>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</si>
  <si>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</si>
  <si>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</si>
  <si>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</si>
  <si>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</si>
  <si>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</si>
  <si>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</si>
  <si>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</si>
  <si>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</si>
  <si>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</si>
  <si>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</si>
  <si>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</si>
  <si>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</si>
  <si>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</si>
  <si>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</si>
  <si>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</si>
  <si>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</si>
  <si>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</si>
  <si>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</si>
  <si>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</si>
  <si>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</si>
  <si>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</si>
  <si>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</si>
  <si>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</si>
  <si>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</si>
  <si>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</si>
  <si>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</si>
  <si>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</si>
  <si>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</si>
  <si>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</si>
  <si>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</si>
  <si>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</si>
  <si>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</si>
  <si>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</si>
  <si>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</si>
  <si>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</si>
  <si>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</si>
  <si>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</si>
  <si>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</si>
  <si>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</si>
  <si>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</si>
  <si>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</si>
  <si>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</si>
  <si>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</si>
  <si>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</si>
  <si>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</si>
  <si>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</si>
  <si>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</si>
  <si>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</si>
  <si>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</si>
  <si>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</si>
  <si>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</si>
  <si>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</si>
  <si>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</si>
  <si>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</si>
  <si>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</si>
  <si>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</si>
  <si>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</si>
  <si>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</si>
  <si>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</si>
  <si>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</si>
  <si>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</si>
  <si>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</si>
  <si>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</si>
  <si>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</si>
  <si>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</si>
  <si>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</si>
  <si>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</si>
  <si>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</si>
  <si>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</si>
  <si>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</si>
  <si>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</si>
  <si>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</si>
  <si>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</si>
  <si>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</si>
  <si>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</si>
  <si>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</si>
  <si>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</si>
  <si>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</si>
  <si>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</si>
  <si>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</si>
  <si>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</si>
  <si>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</si>
  <si>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</si>
  <si>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</si>
  <si>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</si>
  <si>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</si>
  <si>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</si>
  <si>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</si>
  <si>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</si>
  <si>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</si>
  <si>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</si>
  <si>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</si>
  <si>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</si>
  <si>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</si>
  <si>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</si>
  <si>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</si>
  <si>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</si>
  <si>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</si>
  <si>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</si>
  <si>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</si>
  <si>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</si>
  <si>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</si>
  <si>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</si>
  <si>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</si>
  <si>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</si>
  <si>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</si>
  <si>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</si>
  <si>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</si>
  <si>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</si>
  <si>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</si>
  <si>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</si>
  <si>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</si>
  <si>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</si>
  <si>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</si>
  <si>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</si>
  <si>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</si>
  <si>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</si>
  <si>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</si>
  <si>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</si>
  <si>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</si>
  <si>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</si>
  <si>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</si>
  <si>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</si>
  <si>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</si>
  <si>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</si>
  <si>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</si>
  <si>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</si>
  <si>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</si>
  <si>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</si>
  <si>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</si>
  <si>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</si>
  <si>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</si>
  <si>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</si>
  <si>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</si>
  <si>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</si>
  <si>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</si>
  <si>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</si>
  <si>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</si>
  <si>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</si>
  <si>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</si>
  <si>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</si>
  <si>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</si>
  <si>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</si>
  <si>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</si>
  <si>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</si>
  <si>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</si>
  <si>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</si>
  <si>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</si>
  <si>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</si>
  <si>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</si>
  <si>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</si>
  <si>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</si>
  <si>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</si>
  <si>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</si>
  <si>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</si>
  <si>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</si>
  <si>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</si>
  <si>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</si>
  <si>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</si>
  <si>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</si>
  <si>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</si>
  <si>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</si>
  <si>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</si>
  <si>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</si>
  <si>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</si>
  <si>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</si>
  <si>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</si>
  <si>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</si>
  <si>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</si>
  <si>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</si>
  <si>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</si>
  <si>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</si>
  <si>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</si>
  <si>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</si>
  <si>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</si>
  <si>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</si>
  <si>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</si>
  <si>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</si>
  <si>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</si>
  <si>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</si>
  <si>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</si>
  <si>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</si>
  <si>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</si>
  <si>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</si>
  <si>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</si>
  <si>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</si>
  <si>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</si>
  <si>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</si>
  <si>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</si>
  <si>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</si>
  <si>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</si>
  <si>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</si>
  <si>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</si>
  <si>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</si>
  <si>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</si>
  <si>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</si>
  <si>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</si>
  <si>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</si>
  <si>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</si>
  <si>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</si>
  <si>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</si>
  <si>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</si>
  <si>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</si>
  <si>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</si>
  <si>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</si>
  <si>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</si>
  <si>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</si>
  <si>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</si>
  <si>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</si>
  <si>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</si>
  <si>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</si>
  <si>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</si>
  <si>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</si>
  <si>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</si>
  <si>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</si>
  <si>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</si>
  <si>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</si>
  <si>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</si>
  <si>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</si>
  <si>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</si>
  <si>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</si>
  <si>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</si>
  <si>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</si>
  <si>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</si>
  <si>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</si>
  <si>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</si>
  <si>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</si>
  <si>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</si>
  <si>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</si>
  <si>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</si>
  <si>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</si>
  <si>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</si>
  <si>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</si>
  <si>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</si>
  <si>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</si>
  <si>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</si>
  <si>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</si>
  <si>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</si>
  <si>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</si>
  <si>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</si>
  <si>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</si>
  <si>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</si>
  <si>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</si>
  <si>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</si>
  <si>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</si>
  <si>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</si>
  <si>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</si>
  <si>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</si>
  <si>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</si>
  <si>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</si>
  <si>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</si>
  <si>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</si>
  <si>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</si>
  <si>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</si>
  <si>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</si>
  <si>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</si>
  <si>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</si>
  <si>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</si>
  <si>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</si>
  <si>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</si>
  <si>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</si>
  <si>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</si>
  <si>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</si>
  <si>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</si>
  <si>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</si>
  <si>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</si>
  <si>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</si>
  <si>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</si>
  <si>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</si>
  <si>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</si>
  <si>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</si>
  <si>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</si>
  <si>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</si>
  <si>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</si>
  <si>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</si>
  <si>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</si>
  <si>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</si>
  <si>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</si>
  <si>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</si>
  <si>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</si>
  <si>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</si>
  <si>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</si>
  <si>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</si>
  <si>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</si>
  <si>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</si>
  <si>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</si>
  <si>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</si>
  <si>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</si>
  <si>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</si>
  <si>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</si>
  <si>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</si>
  <si>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</si>
  <si>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</si>
  <si>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</si>
  <si>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PCM-20251122-00000912</t>
  </si>
  <si>
    <t xml:space="preserve">major issue at Generator PG on the way 90 min </t>
  </si>
  <si>
    <t>NO PCM</t>
  </si>
  <si>
    <t>ETA 30min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</si>
  <si>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</si>
  <si>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</si>
  <si>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</si>
  <si>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</si>
  <si>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</si>
  <si>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</si>
  <si>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</si>
  <si>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</si>
  <si>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</si>
  <si>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</si>
  <si>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</si>
  <si>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</si>
  <si>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</si>
  <si>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</si>
  <si>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</si>
  <si>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</si>
  <si>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</si>
  <si>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</si>
  <si>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</si>
  <si>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</si>
  <si>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</si>
  <si>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</si>
  <si>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</si>
  <si>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</si>
  <si>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</si>
  <si>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</si>
  <si>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</si>
  <si>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</si>
  <si>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</si>
  <si>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</si>
  <si>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</si>
  <si>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</si>
  <si>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</si>
  <si>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</si>
  <si>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</si>
  <si>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</si>
  <si>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</si>
  <si>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</si>
  <si>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</si>
  <si>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</si>
  <si>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</si>
  <si>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</si>
  <si>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</si>
  <si>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</si>
  <si>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</si>
  <si>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</si>
  <si>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</si>
  <si>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</si>
  <si>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</si>
  <si>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</si>
  <si>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</si>
  <si>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</si>
  <si>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</si>
  <si>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</si>
  <si>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</si>
  <si>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</si>
  <si>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</si>
  <si>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</si>
  <si>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</si>
  <si>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</si>
  <si>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</si>
  <si>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</si>
  <si>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</si>
  <si>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</si>
  <si>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</si>
  <si>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</si>
  <si>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</si>
  <si>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</si>
  <si>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</si>
  <si>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</si>
  <si>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</si>
  <si>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</si>
  <si>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</si>
  <si>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</si>
  <si>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</si>
  <si>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</si>
  <si>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</si>
  <si>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</si>
  <si>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</si>
  <si>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</si>
  <si>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</si>
  <si>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</si>
  <si>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</si>
  <si>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</si>
  <si>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PCM-20251122-00001204</t>
  </si>
  <si>
    <t>team at site connect PG / 5G disconnected due to load</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</si>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</sst>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320.80131712962611</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15878</v>
      </c>
      <c r="E3" s="63" t="s">
        <v>39021</v>
      </c>
      <c r="F3" s="143">
        <v>45983.582071759258</v>
      </c>
      <c r="G3" s="144">
        <f ca="1">IFERROR(NOW()-F3,"-")</f>
        <v>0.16767129629442934</v>
      </c>
      <c r="H3" s="143">
        <v>45983.636759259258</v>
      </c>
      <c r="I3" s="141" t="str">
        <f>IFERROR(VLOOKUP(D3,DB!A:F,6,0),"")</f>
        <v>Generator-SG</v>
      </c>
      <c r="J3" s="141" t="str">
        <f>IFERROR(VLOOKUP(D3,DB!A:G,7,0),"")</f>
        <v>Vandalized</v>
      </c>
      <c r="K3" s="145" t="s">
        <v>39024</v>
      </c>
      <c r="L3" s="146" t="str">
        <f>IFERROR(VLOOKUP(D3,DB!A:I,9,0),"")</f>
        <v>Latis</v>
      </c>
    </row>
    <row r="4" spans="1:15" ht="15" customHeight="1">
      <c r="A4" s="140" t="s">
        <v>39025</v>
      </c>
      <c r="B4" s="141" t="str">
        <f>IFERROR(VLOOKUP(D4,DB!A:K,11,0),"")</f>
        <v>R1</v>
      </c>
      <c r="C4" s="141">
        <v>1</v>
      </c>
      <c r="D4" s="133" t="s">
        <v>20851</v>
      </c>
      <c r="E4" s="142"/>
      <c r="F4" s="143"/>
      <c r="G4" s="144">
        <f ca="1">IFERROR(NOW()-F4,"-")</f>
        <v>45983.749743055552</v>
      </c>
      <c r="H4" s="143">
        <v>45983.642337962963</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15933</v>
      </c>
      <c r="E5" s="142"/>
      <c r="F5" s="143"/>
      <c r="G5" s="144">
        <f ca="1">IFERROR(NOW()-F5,"-")</f>
        <v>45983.749743055552</v>
      </c>
      <c r="H5" s="143">
        <v>45983.472187500003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45983.749743055552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45983.749743055552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45983.749743055552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45983.749743055552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45983.749743055552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45983.749743055552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45983.749743055552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45983.749743055552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45983.749743055552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45983.749743055552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45983.749743055552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45983.749743055552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45983.749743055552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45983.749743055552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45983.749743055552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45983.749743055552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45983.749743055552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45983.749743055552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45983.749743055552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45983.749743055552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45983.749743055552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45983.749743055552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45983.749743055552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45983.749743055552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45983.749743055552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45983.749743055552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45983.749743055552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45983.749743055552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45983.749743055552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45983.749743055552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45983.749743055552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45983.749743055552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45983.749743055552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45983.749743055552</v>
      </c>
      <c r="H39" s="143"/>
      <c r="I39" s="141" t="str">
        <f>IFERROR(VLOOKUP(D39,DB!A:F,6,0),"")</f>
        <v/>
      </c>
      <c r="J39" s="141" t="str">
        <f>IFERROR(VLOOKUP(D39,DB!A:G,7,0),"")</f>
        <v/>
      </c>
      <c r="K39" s="145"/>
      <c r="L39" s="146" t="str">
        <f>IFERROR(VLOOKUP(D39,DB!A:I,9,0),"")</f>
        <v/>
      </c>
    </row>
    <row r="40" spans="1:12" ht="15" customHeight="1">
      <c r="A40" s="147"/>
      <c r="B40" s="134" t="str">
        <f>IFERROR(VLOOKUP(D40,DB!A:K,11,0),"")</f>
        <v/>
      </c>
      <c r="C40" s="134"/>
      <c r="D40" s="148"/>
      <c r="E40" s="135"/>
      <c r="F40" s="136"/>
      <c r="G40" s="137">
        <f ca="1">IFERROR(NOW()-F40,"-")</f>
        <v>45983.749743055552</v>
      </c>
      <c r="H40" s="136"/>
      <c r="I40" s="134" t="str">
        <f>IFERROR(VLOOKUP(D40,DB!A:F,6,0),"")</f>
        <v/>
      </c>
      <c r="J40" s="134" t="str">
        <f>IFERROR(VLOOKUP(D40,DB!A:G,7,0),"")</f>
        <v/>
      </c>
      <c r="K40" s="138"/>
      <c r="L40" s="139" t="str">
        <f>IFERROR(VLOOKUP(D40,DB!A:I,9,0),"")</f>
        <v/>
      </c>
    </row>
  </sheetData>
  <customSheetViews>
    <customSheetView guid="{F6042A99-DD27-4453-835D-0834D95730CC}" filter="1" showAutoFilter="1">
      <pageMargins left="0" right="0" top="0" bottom="0" header="0" footer="0"/>
      <autoFilter ref="B1:M1" xr:uid="{61128BA7-B069-4532-9A5D-1D5B0C06A1D4}"/>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158.74990532407537</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45983.749743055552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45983.749743055552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45983.749743055552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45983.749743055552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45983.749743055552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45983.749743055552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45983.749743055552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45983.749743055552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45983.749743055552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45983.749743055552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45983.749743055552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45983.749743055552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45983.749743055552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45983.749743055552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45983.749743055552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45983.749743055552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45983.749743055552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45983.749743055552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45983.749743055552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45983.749743055552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45983.749743055552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45983.749743055552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45983.749743055552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45983.749743055552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45983.749743055552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45983.749743055552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45983.749743055552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45983.749743055552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45983.749743055552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45983.749743055552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45983.749743055552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45983.749743055552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45983.749743055552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45983.749743055552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45983.749743055552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45983.749743055552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45983.749743055552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45983.749743055552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45983.749743055552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45983.749743055552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45983.749743055552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45983.749743055552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45983.749743055552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45983.749743055552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45983.749743055552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45983.749743055552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45983.749743055552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45983.749743055552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45983.749743055552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45983.749743055552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45983.749743055552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45983.749743055552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45983.749743055552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45983.749743055552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45983.749743055552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45983.749743055552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45983.749743055552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45983.749743055552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45983.749743055552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45983.749743055552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45983.749743055552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45983.749743055552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45983.749743055552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45983.749743055552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45983.749743055552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45983.749743055552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45983.749743055552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45983.749743055552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45983.749743055552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45983.749743055552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45983.749743055552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45983.749743055552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45983.749743055552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45983.749743055552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45983.749743055552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45983.749743055552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45983.749743055552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45983.749743055552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45983.749743055552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45983.749743055552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45983.749743055552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45983.749743055552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45983.749743055552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45983.749743055552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45983.749743055552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45983.749743055552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45983.749743055552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45983.749743055552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45983.749743055552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45983.749743055552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45983.749743055552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45983.749743055552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45983.749743055552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45983.749743055552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45983.749743055552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45983.749743055552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45983.749743055552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45983.749743055552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45983.749743055552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45983.749743055552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45983.749743055552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45983.749743055552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45983.749743055552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45983.749743055552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45983.749743055552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45983.749743055552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45983.749743055552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45983.749743055552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45983.749743055552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45983.749743055552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45983.749743055552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45983.749743055552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45983.749743055552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45983.749743055552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45983.749743055552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45983.749743055552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45983.749743055552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45983.749743055552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45983.749743055552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45983.749743055552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45983.749743055552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45983.749743055552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45983.749743055552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45983.749743055552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45983.749743055552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45983.749743055552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45983.749743055552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45983.749743055552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45983.749743055552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45983.749743055552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45983.749743055552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45983.749743055552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45983.749743055552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45983.749743055552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45983.749743055552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45983.749743055552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45983.749743055552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45983.749743055552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45983.749743055552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45983.749743055552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45983.749743055552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45983.749743055552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45983.749743055552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45983.749743055552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45983.749743055552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45983.749743055552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45983.749743055552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45983.749743055552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45983.749743055552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45983.749743055552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45983.749743055552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45983.749743055552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45983.749743055552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45983.749743055552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45983.749743055552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45983.749743055552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39111</v>
      </c>
      <c r="B2" s="61" t="str">
        <f>IFERROR(VLOOKUP(D2,DB!A:K,11,0),"")</f>
        <v>R3</v>
      </c>
      <c r="C2" s="18">
        <v>1</v>
      </c>
      <c r="D2" s="18" t="s">
        <v>19782</v>
      </c>
      <c r="E2" s="18" t="s">
        <v>39021</v>
      </c>
      <c r="F2" s="20">
        <v>45983.703587962962</v>
      </c>
      <c r="G2" s="21">
        <f t="shared" ref="G2:G55" ca="1" si="0">IFERROR(NOW()-F2,"-")</f>
        <v>4.615532407478895E-2</v>
      </c>
      <c r="H2" s="22">
        <v>45983.6640625</v>
      </c>
      <c r="I2" s="19" t="str">
        <f>IFERROR(VLOOKUP(D2,DB!A:F,6,0),"")</f>
        <v>SCECO</v>
      </c>
      <c r="J2" s="18" t="str">
        <f>IFERROR(VLOOKUP(D2,DB!A:G,7,0),"")</f>
        <v>Good</v>
      </c>
      <c r="K2" s="45" t="s">
        <v>39112</v>
      </c>
      <c r="L2" s="23" t="str">
        <f>IFERROR(VLOOKUP(D2,DB!A:I,9,0),"")</f>
        <v>Latis</v>
      </c>
    </row>
    <row r="3" spans="1:13" ht="15" customHeight="1">
      <c r="A3" s="19"/>
      <c r="B3" s="61" t="str">
        <f>IFERROR(VLOOKUP(D3,DB!A:K,11,0),"")</f>
        <v/>
      </c>
      <c r="C3" s="18"/>
      <c r="D3" s="18" t="str">
        <f>IFERROR(VLOOKUP(#REF!,DB!#REF!,7,0),"")</f>
        <v/>
      </c>
      <c r="E3" s="18"/>
      <c r="F3" s="20"/>
      <c r="G3" s="21">
        <f t="shared" ca="1" si="0"/>
        <v>45983.749743287037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45983.749743287037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45983.749743287037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45983.749743287037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45983.749743287037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45983.749743287037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45983.749743287037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45983.749743287037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45983.749743287037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45983.749743287037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45983.749743287037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45983.749743287037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45983.749743287037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45983.749743287037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45983.749743287037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45983.749743287037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45983.749743287037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45983.749743287037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45983.749743287037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45983.749743287037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45983.749743287037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45983.749743287037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45983.749743287037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45983.749743287037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45983.749743287037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45983.749743287037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45983.749743287037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45983.749743287037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45983.749743287037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45983.749743287037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45983.749743287037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45983.749743287037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45983.749743287037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45983.749743287037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45983.749743287037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45983.749743287037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45983.749743287037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45983.749743287037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45983.749743287037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45983.749743287037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45983.749743287037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45983.749743287037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45983.749743287037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45983.749743287037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45983.749743287037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45983.749743287037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45983.749743287037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45983.749743287037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45983.749743287037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45983.749743287037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45983.749743287037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45983.749743287037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45983.749743287037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45983.749743287037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45983.749743287037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45983.749743287037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45983.749743287037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45983.749743287037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45983.749743287037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45983.749743287037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45983.749743287037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45983.749743287037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45983.749743287037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45983.749743287037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45983.749743287037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45983.749743287037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45983.749743287037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45983.749743287037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45983.749743287037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45983.749743287037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45983.749743287037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45983.749743287037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45983.749743287037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45983.749743287037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45983.749743287037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45983.749743287037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45983.749743287037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45983.749743287037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45983.749743287037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45983.749743287037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45983.749743287037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45983.749743287037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45983.749743287037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45983.749743287037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45983.749743287037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45983.749743287037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45983.749743287037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45983.749743287037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45983.749743287037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45983.749743287037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45983.749743287037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45983.749743287037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45983.749743287037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45983.749743287037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45983.749743287037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45983.749743287037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45983.749743287037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45983.749743287037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45983.749743287037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45983.749743287037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45983.749743287037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45983.749743287037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45983.749743287037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45983.749743287037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45983.749743287037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45983.749743287037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45983.749743287037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45983.749743287037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45983.749743287037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45983.749743287037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45983.749743287037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45983.749743287037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45983.749743287037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45983.749743287037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45983.749743287037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45983.749743287037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45983.749743287037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45983.749743287037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45983.749743287037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45983.749743287037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45983.749743287037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45983.749743287037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45983.749743287037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45983.749743287037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45983.749743287037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45983.749743287037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45983.749743287037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45983.749743287037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45983.749743287037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45983.749743287037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45983.749743287037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45983.749743287037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45983.749743287037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45983.749743287037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45983.749743287037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45983.749743287037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45983.749743287037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45983.749743287037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45983.749743287037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45983.749743287037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45983.749743287037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45983.749743287037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45983.749743287037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45983.749743287037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45983.749743287037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45983.749743287037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45983.749743287037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45983.749743287037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45983.749743287037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45983.749743287037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45983.749743287037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45983.749743287037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45983.749743287037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45983.749743287037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45983.749743287037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45983.749743287037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45983.749743287037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45983.749743287037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45983.749743287037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45983.749743287037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45983.749743287037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45983.749743287037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45983.749743287037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45983.749743287037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45983.749743287037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45983.749743287037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45983.749743287037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45983.749743287037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45983.749743287037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45983.749743287037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45983.749743287037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45983.749743287037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45983.749743287037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45983.749743287037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45983.749743287037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45983.749743287037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45983.749743287037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45983.749743287037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45983.749743287037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45983.749743287037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45983.749743287037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45983.749743287037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45983.749743287037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45983.749743287037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45983.749743287037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45983.749743287037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45983.749743287037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45983.749743287037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45983.749743287037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45983.749743287037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45983.749743287037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45983.749743287037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45983.749743287037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45983.749743287037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45983.749743287037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45983.749743287037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45983.749743287037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45983.749743287037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45983.749743287037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45983.749743287037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45983.749743287037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45983.749743287037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45983.749743287037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45983.749743287037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45983.749743287037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45983.749743287037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45983.749743287037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45983.749743287037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45983.749743287037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45983.749743287037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45983.749743287037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45983.749743287037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45983.749743287037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45983.749743287037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45983.749743287037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45983.749743287037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45983.749743287037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45983.749743287037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45983.749743287037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45983.749743287037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45983.749743287037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45983.749743287037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45983.749743287037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45983.749743287037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45983.749743287037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45983.749743287037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45983.749743287037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45983.749743287037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45983.749743287037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45983.749743287037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45983.749743287037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45983.749743287037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45983.749743287037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45983.749743287037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45983.749743287037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45983.749743287037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45983.749743287037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45983.749743287037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45983.749743287037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45983.749743287037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45983.749743287037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45983.749743287037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45983.749743287037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45983.749743287037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45983.749743287037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45983.749743287037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45983.749743287037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45983.749743287037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45983.749743287037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45983.749743287037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45983.749743287037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45983.749743287037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45983.749743287037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45983.749743287037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45983.749743287037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45983.749743287037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45983.749743287037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45983.749743287037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45983.749743287037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45983.749743287037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45983.749743287037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45983.749743287037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45983.749743287037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45983.749743287037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45983.749743287037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45983.749743287037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45983.749743287037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45983.749743287037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45983.749743287037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45983.749743287037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45983.749743287037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45983.749743287037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45983.749743287037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45983.749743287037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45983.749743287037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45983.749743287037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45983.749743287037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45983.749743287037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45983.749743287037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45983.749743287037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45983.749743287037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45983.749743287037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45983.749743287037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45983.749743287037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45983.749743287037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45983.749743287037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45983.749743287037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45983.749743287037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45983.749743287037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45983.749743287037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45983.749743287037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45983.749743287037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45983.749743287037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45983.749743287037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45983.749743287037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45983.749743287037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45983.749743287037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45983.749743287037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45983.749743287037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45983.749743287037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45983.749743287037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45983.749743287037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45983.749743287037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45983.749743287037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45983.749743287037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45983.749743287037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45983.749743287037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45983.749743287037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45983.749743287037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45983.749743287037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45983.749743287037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45983.749743287037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45983.749743287037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45983.749743287037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45983.749743287037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45983.749743287037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45983.749743287037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45983.749743287037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45983.749743287037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45983.749743287037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45983.749743287037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45983.749743287037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45983.749743287037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45983.749743287037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45983.749743287037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45983.749743287037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45983.749743287037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45983.749743287037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45983.749743287037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45983.749743287037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45983.749743287037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45983.749743287037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45983.749743287037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45983.749743287037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45983.749743287037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45983.749743287037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45983.749743287037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45983.749743287037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45983.749743287037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45983.749743287037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45983.749743287037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45983.749743287037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45983.749743287037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45983.749743287037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45983.749743287037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45983.749743287037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45983.749743287037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45983.749743287037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45983.749743287037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45983.749743287037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45983.749743287037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45983.749743287037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45983.749743287037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45983.749743287037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45983.749743287037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45983.749743287037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45983.749743287037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45983.749743287037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45983.749743287037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45983.749743287037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45983.749743287037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45983.749743287037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45983.749743287037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45983.749743287037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45983.749743287037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45983.749743287037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45983.749743287037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45983.749743287037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45983.749743287037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45983.749743287037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45983.749743287037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45983.749743287037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45983.749743287037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45983.749743287037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45983.749743287037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45983.749743287037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45983.749743287037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45983.749743287037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45983.749743287037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45983.749743287037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45983.749743287037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45983.749743287037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45983.749743287037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45983.749743287037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45983.749743287037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45983.749743287037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45983.749743287037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45983.749743287037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45983.749743287037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45983.749743287037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45983.749743287037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45983.749743287037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45983.749743287037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45983.749743287037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45983.749743287037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45983.749743287037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45983.749743287037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45983.749743287037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45983.749743287037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45983.749743287037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45983.749743287037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45983.749743287037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45983.749743287037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45983.749743287037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45983.749743287037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45983.749743287037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45983.749743287037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45983.749743287037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45983.749743287037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45983.749743287037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45983.749743287037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45983.749743287037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45983.749743287037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45983.749743287037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45983.749743287037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45983.749743287037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45983.749743287037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45983.749743287037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45983.749743287037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45983.749743287037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45983.749743287037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45983.749743287037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45983.749743287037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45983.749743287037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45983.749743287037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45983.749743287037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45983.749743287037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45983.749743287037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45983.749743287037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45983.749743287037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45983.749743287037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45983.749743287037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45983.749743287037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45983.749743287037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45983.749743287037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45983.749743287037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45983.749743287037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45983.749743287037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45983.749743287037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45983.749743287037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45983.749743287037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45983.749743287037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45983.749743287037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45983.749743287037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45983.749743287037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45983.749743287037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45983.749743287037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45983.749743287037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45983.749743287037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45983.749743287037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45983.749743287037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45983.749743287037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45983.749743287037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45983.749743287037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45983.749743287037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45983.749743287037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45983.749743287037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45983.749743287037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45983.749743287037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45983.749743287037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45983.749743287037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45983.749743287037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45983.749743287037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45983.749743287037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45983.749743287037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45983.749743287037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45983.749743287037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45983.749743287037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45983.749743287037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45983.749743287037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45983.749743287037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45983.749743287037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45983.749743287037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45983.749743287037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45983.749743287037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45983.749743287037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45983.749743287037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45983.749743287037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45983.749743287037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45983.749743287037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45983.749743287037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45983.749743287037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45983.749743287037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45983.749743287037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45983.749743287037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45983.749743287037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45983.749743287037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45983.749743287037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45983.749743287037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45983.749743287037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45983.749743287037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45983.749743287037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45983.749743287037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45983.749743287037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45983.749743287037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45983.749743287037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45983.749743287037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45983.749743287037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45983.749743287037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45983.749743287037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45983.749743287037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45983.749743287037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45983.749743287037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45983.749743287037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45983.749743287037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45983.749743287037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45983.749743287037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45983.749743287037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45983.749743287037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45983.749743287037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45983.749743287037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45983.749743287037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45983.749743287037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45983.749743287037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45983.749743287037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45983.749743287037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45983.749743287037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45983.749743287037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45983.749743287037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45983.749743287037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45983.749743287037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45983.749743287037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45983.749743287037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45983.749743287037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45983.749743287037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45983.749743287037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45983.749743287037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45983.749743287037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45983.749743287037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45983.749743287037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45983.749743287037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45983.749743287037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45983.749743287037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45983.749743287037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45983.749743287037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45983.749743287037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45983.749743287037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45983.749743287037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45983.749743287037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45983.749743287037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45983.749743287037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45983.749743287037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45983.749743287037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45983.749743287037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45983.749743287037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45983.749743287037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45983.749743287037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45983.749743287037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45983.749743287037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45983.749743287037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45983.749743287037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45983.749743287037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45983.749743287037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45983.749743287037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45983.749743287037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45983.749743287037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45983.749743287037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45983.749743287037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45983.749743287037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45983.749743287037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45983.749743287037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45983.749743287037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45983.749743287037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45983.749743287037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45983.749743287037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45983.749743287037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45983.749743287037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45983.749743287037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45983.749743287037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45983.749743287037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45983.749743287037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45983.749743287037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45983.749743287037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45983.749743287037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45983.749743287037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45983.749743287037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45983.749743287037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45983.749743287037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45983.749743287037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45983.749743287037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45983.749743287037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45983.749743287037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45983.749743287037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45983.749743287037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45983.749743287037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45983.749743287037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45983.749743287037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45983.749743287037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45983.749743287037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45983.749743287037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45983.749743287037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45983.749743287037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45983.749743287037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45983.749743287037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45983.749743287037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45983.749743287037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45983.749743287037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45983.749743287037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45983.749743287037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45983.749743287037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45983.749743287037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45983.749743287037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45983.749743287037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45983.749743287037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45983.749743287037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45983.749743287037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45983.749743287037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45983.749743287037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45983.749743287037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45983.749743287037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45983.749743287037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45983.749743287037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45983.749743287037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45983.749743287037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45983.749743287037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45983.749743287037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45983.749743287037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45983.749743287037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45983.749743287037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45983.749743287037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45983.749743287037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45983.749743287037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45983.749743287037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45983.749743287037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45983.749743287037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45983.749743287037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45983.749743287037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45983.749743287037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45983.749743287037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45983.749743287037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45983.749743287037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45983.749743287037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45983.749743287037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45983.749743287037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45983.749743287037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45983.749743287037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45983.749743287037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45983.749743287037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45983.749743287037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45983.749743287037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45983.749743287037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45983.749743287037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45983.749743287037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45983.749743287037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45983.749743287037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45983.749743287037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45983.749743287037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45983.749743287037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45983.749743287037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45983.749743287037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45983.749743287037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45983.749743287037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45983.749743287037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45983.749743287037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45983.749743287037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45983.749743287037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45983.749743287037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45983.749743287037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45983.749743287037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45983.749743287037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45983.749743287037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45983.749743287037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45983.749743287037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45983.749743287037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45983.749743287037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45983.749743287037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45983.749743287037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45983.749743287037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45983.749743287037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45983.749743287037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45983.749743287037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45983.749743287037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45983.749743287037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45983.749743287037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45983.749743287037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45983.749743287037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45983.749743287037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45983.749743287037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45983.749743287037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45983.749743287037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45983.749743287037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45983.749743287037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45983.749743287037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45983.749743287037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45983.749743287037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45983.749743287037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45983.749743287037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45983.749743287037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45983.749743287037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45983.749743287037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45983.749743287037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45983.749743287037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45983.749743287037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45983.749743287037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45983.749743287037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45983.749743287037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45983.749743287037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45983.749743287037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45983.749743287037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45983.749743287037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45983.749743287037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45983.749743287037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45983.749743287037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45983.749743287037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45983.749743287037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45983.749743287037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45983.749743287037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45983.749743287037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45983.749743287037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45983.749743287037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45983.749743287037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45983.749743287037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45983.749743287037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45983.749743287037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45983.749743287037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45983.749743287037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45983.749743287037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45983.749743287037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45983.749743287037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45983.749743287037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45983.749743287037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45983.749743287037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45983.749743287037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45983.749743287037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45983.749743287037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45983.749743287037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45983.749743287037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45983.749743287037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45983.749743287037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45983.749743287037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45983.749743287037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45983.749743287037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45983.749743287037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45983.749743287037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45983.749743287037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45983.749743287037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45983.749743287037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45983.749743287037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45983.749743287037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45983.749743287037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45983.749743287037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45983.749743287037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45983.749743287037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45983.749743287037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45983.749743287037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45983.749743287037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45983.749743287037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45983.749743287037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45983.749743287037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45983.749743287037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45983.749743287037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45983.749743287037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45983.749743287037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45983.749743287037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45983.749743287037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45983.749743287037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45983.749743287037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45983.749743287037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45983.749743287037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45983.749743287037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45983.749743287037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45983.749743287037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45983.749743287037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45983.749743287037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45983.749743287037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45983.749743287037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45983.749743287037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45983.749743287037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45983.749743287037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45983.749743287037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45983.749743287037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45983.749743287037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45983.749743287037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45983.749743287037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45983.749743287037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45983.749743287037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45983.749743287037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45983.749743287037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45983.749743287037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45983.749743287037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45983.749743287037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45983.749743287037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45983.749743287037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45983.749743287037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45983.749743287037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45983.749743287037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45983.749743287037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45983.749743287037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45983.749743287037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45983.749743287037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45983.749743287037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45983.749743287037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45983.749743287037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45983.749743287037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45983.749743287037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45983.749743287037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45983.749743287037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45983.749743287037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45983.749743287037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45983.749743287037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45983.749743287037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45983.749743287037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45983.749743287037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45983.749743287037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45983.749743287037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45983.749743287037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45983.749743287037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45983.749743287037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45983.749743287037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45983.749743287037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45983.749743287037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45983.749743287037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45983.749743287037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45983.749743287037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45983.749743287037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45983.749743287037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45983.749743287037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45983.749743287037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45983.749743287037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45983.749743287037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45983.749743287037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45983.749743287037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45983.749743287037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45983.749743287037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45983.749743287037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45983.749743287037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45983.749743287037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45983.749743287037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45983.749743287037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45983.749743287037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45983.749743287037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45983.749743287037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45983.749743287037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45983.749743287037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45983.749743287037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45983.749743287037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45983.749743287037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45983.749743287037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45983.749743287037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45983.749743287037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45983.749743287037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45983.749743287037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45983.749743287037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45983.749743287037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45983.749743287037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45983.749743287037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45983.749743287037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45983.749743287037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45983.749743287037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45983.749743287037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45983.749743287037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45983.749743287037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45983.749743287037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45983.749743287037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45983.749743287037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45983.749743287037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45983.749743287037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45983.749743287037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45983.749743287037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45983.749743287037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45983.749743287037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45983.749743287037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45983.749743287037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45983.749743287037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45983.749743287037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45983.749743287037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45983.749743287037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45983.749743287037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45983.749743287037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45983.749743287037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45983.749743287037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45983.749743287037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45983.749743287037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45983.749743287037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45983.749743287037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45983.749743287037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45983.749743287037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45983.749743287037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45983.749743287037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45983.749743287037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45983.749743287037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45983.749743287037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45983.749743287037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45983.749743287037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45983.749743287037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45983.749743287037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45983.749743287037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45983.749743287037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45983.749743287037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45983.749743287037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45983.749743287037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45983.749743287037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45983.749743287037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45983.749743287037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45983.749743287037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45983.749743287037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45983.749743287037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45983.749743287037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45983.749743287037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45983.749743287037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45983.749743287037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45983.749743287037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45983.749743287037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45983.749743287037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45983.749743287037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45983.749743287037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45983.749743287037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45983.749743287037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45983.749743287037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45983.749743287037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45983.749743287037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45983.749743287037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45983.749743287037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45983.749743287037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45983.749743287037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45983.749743287037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45983.749743287037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45983.749743287037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45983.749743287037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45983.749743287037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45983.749743287037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45983.749743287037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45983.749743287037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45983.749743287037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45983.749743287037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45983.749743287037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45983.749743287037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45983.749743287037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45983.749743287037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45983.749743287037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45983.749743287037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45983.749743287037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45983.749743287037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45983.749743287037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45983.749743287037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45983.749743287037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45983.749743287037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45983.749743287037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45983.749743287037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45983.749743287037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45983.749743287037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45983.749743287037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45983.749743287037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45983.749743287037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45983.749743287037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45983.749743287037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45983.749743287037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45983.749743287037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45983.749743287037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45983.749743287037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45983.749743287037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45983.749743287037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45983.749743287037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45983.749743287037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45983.749743287037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45983.749743287037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45983.749743287037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45983.749743287037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45983.749743287037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45983.749743287037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45983.749743287037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45983.749743287037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45983.749743287037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45983.749743287037</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280.26902546295605</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2</v>
      </c>
      <c r="D3" s="91" t="s">
        <v>36350</v>
      </c>
      <c r="E3" s="94" t="s">
        <v>39106</v>
      </c>
      <c r="F3" s="95">
        <v>45983.73951388889</v>
      </c>
      <c r="G3" s="96">
        <f t="shared" ref="G3:G4" ca="1" si="0">IFERROR(NOW()-F3,"")</f>
        <v>1.0229166662611533E-2</v>
      </c>
      <c r="H3" s="95">
        <v>45983.723113425927</v>
      </c>
      <c r="I3" s="113" t="str">
        <f>IFERROR(VLOOKUP(D3,DB!A:F,6,0),"")</f>
        <v>Generator-SG</v>
      </c>
      <c r="J3" s="113" t="str">
        <f>IFERROR(VLOOKUP(D3,DB!A:G,7,0),"")</f>
        <v>No BB Shifted</v>
      </c>
      <c r="K3" s="97" t="s">
        <v>39116</v>
      </c>
      <c r="L3" s="91" t="str">
        <f>IFERROR(VLOOKUP(D3,DB!A:I,9,0),"")</f>
        <v>Latis</v>
      </c>
    </row>
    <row r="4" spans="1:16" ht="15" customHeight="1">
      <c r="A4" s="113"/>
      <c r="B4" s="113" t="str">
        <f>IFERROR(VLOOKUP(D4,DB!A:K,11,0),"")</f>
        <v>R4</v>
      </c>
      <c r="C4" s="93">
        <v>1</v>
      </c>
      <c r="D4" s="91" t="s">
        <v>29207</v>
      </c>
      <c r="E4" s="94" t="s">
        <v>39021</v>
      </c>
      <c r="F4" s="95"/>
      <c r="G4" s="96">
        <f t="shared" ca="1" si="0"/>
        <v>45983.749743055552</v>
      </c>
      <c r="H4" s="95"/>
      <c r="I4" s="113" t="str">
        <f>IFERROR(VLOOKUP(D4,DB!A:F,6,0),"")</f>
        <v>SCECO</v>
      </c>
      <c r="J4" s="113" t="str">
        <f>IFERROR(VLOOKUP(D4,DB!A:G,7,0),"")</f>
        <v>Vandalized</v>
      </c>
      <c r="K4" s="97"/>
      <c r="L4" s="91" t="str">
        <f>IFERROR(VLOOKUP(D4,DB!A:I,9,0),"")</f>
        <v>Latis</v>
      </c>
    </row>
    <row r="5" spans="1:16" ht="15" customHeight="1">
      <c r="A5" s="113"/>
      <c r="B5" s="113" t="str">
        <f>IFERROR(VLOOKUP(D5,DB!A:K,11,0),"")</f>
        <v/>
      </c>
      <c r="C5" s="93"/>
      <c r="D5" s="91"/>
      <c r="E5" s="94"/>
      <c r="F5" s="95"/>
      <c r="G5" s="96">
        <f t="shared" ref="G5:G68" ca="1" si="1">IFERROR(NOW()-F5,"")</f>
        <v>45983.749743055552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45983.749743055552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45983.749743055552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45983.749743055552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45983.749743055552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45983.749743055552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45983.749743055552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45983.749743055552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45983.749743055552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45983.749743055552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45983.749743055552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45983.749743055552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45983.749743055552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45983.749743055552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45983.749743055552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45983.749743055552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45983.749743055552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45983.749743055552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45983.749743055552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45983.749743055552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45983.749743055552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45983.749743055552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45983.749743055552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45983.749743055552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45983.749743055552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45983.749743055552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45983.749743055552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45983.749743055552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45983.749743055552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45983.749743055552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45983.749743055552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45983.749743055552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45983.749743055552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45983.749743055552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45983.749743055552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45983.749743055552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45983.749743055552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45983.749743055552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45983.749743055552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45983.749743055552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45983.749743055552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45983.749743055552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45983.749743055552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45983.749743055552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45983.749743055552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45983.749743055552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45983.749743055552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45983.749743055552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45983.749743055552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45983.749743055552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45983.749743055552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45983.749743055552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45983.749743055552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45983.749743055552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45983.749743055552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45983.749743055552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45983.749743055552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45983.749743055552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45983.749743055552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45983.749743055552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45983.749743055552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45983.749743055552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45983.749743055552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45983.749743055552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45983.749743055552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45983.749743055552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45983.749743055552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45983.749743055552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45983.749743055552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45983.749743055552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45983.749743055552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45983.749743055552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45983.749743055552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45983.749743055552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45983.749743055552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45983.749743055552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45983.749743055552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45983.749743055552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45983.749743055552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45983.749743055552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45983.749743055552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45983.749743055552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45983.749743055552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45983.749743055552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45983.749743055552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45983.749743055552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45983.749743055552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45983.749743055552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45983.749743055552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45983.749743055552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45983.749743055552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45983.749743055552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45983.749743055552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45983.749743055552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45983.749743055552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45983.749743055552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45983.749743055552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45983.749743055552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45983.749743055552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45983.749743055552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45983.749743055552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45983.749743055552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45983.749743055552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45983.749743055552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45983.749743055552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45983.749743055552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45983.749743055552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45983.749743055552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45983.749743055552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45983.749743055552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45983.749743055552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45983.749743055552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45983.749743055552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45983.749743055552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45983.749743055552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45983.749743055552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45983.749743055552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45983.749743055552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45983.749743055552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45983.749743055552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45983.749743055552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45983.749743055552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45983.749743055552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45983.749743055552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45983.749743055552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45983.749743055552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45983.749743055552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45983.749743055552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45983.749743055552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45983.749743055552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45983.749743055552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45983.749743055552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45983.749743055552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45983.749743055552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45983.749743055552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45983.749743055552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45983.749743055552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45983.749743055552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45983.749743055552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45983.749743055552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45983.749743055552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45983.749743055552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45983.749743055552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45983.749743055552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45983.749743055552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45983.749743055552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45983.749743055552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45983.749743055552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45983.749743055552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45983.749743055552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45983.749743055552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45983.749743055552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45983.749743055552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45983.749743055552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45983.749743055552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45983.749743055552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45983.749743055552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45983.749743055552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45983.749743055552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45983.749743055552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45983.749743055552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45983.749743055552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45983.749743055552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45983.749743055552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45983.749743055552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45983.749743055552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45983.749743055552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45983.749743055552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45983.749743055552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45983.749743055552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45983.749743055552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45983.749743055552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45983.749743055552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45983.749743055552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45983.749743055552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45983.749743055552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45983.749743055552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45983.749743055552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45983.749743055552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45983.749743055552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45983.749743055552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45983.749743055552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45983.749743055552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45983.749743055552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45983.749743055552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45983.749743055552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45983.749743055552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45983.749743055552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45983.749743055552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45983.749743055552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45983.749743055552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45983.749743055552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45983.749743055552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45983.749743055552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45983.749743055552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45983.749743055552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45983.749743055552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45983.749743055552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45983.749743055552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45983.749743055552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45983.749743055552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45983.749743055552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45983.749743055552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45983.749743055552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45983.749743055552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45983.749743055552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45983.749743055552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45983.749743055552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45983.749743055552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45983.749743055552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45983.749743055552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45983.749743055552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45983.749743055552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45983.749743055552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45983.749743055552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45983.749743055552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45983.749743055552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45983.749743055552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45983.749743055552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45983.749743055552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45983.749743055552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45983.749743055552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45983.749743055552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45983.749743055552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45983.749743055552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45983.749743055552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45983.749743055552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45983.749743055552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45983.749743055552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45983.749743055552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45983.749743055552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45983.749743055552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45983.749743055552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45983.749743055552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45983.749743055552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45983.749743055552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45983.749743055552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45983.749743055552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45983.749743055552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45983.749743055552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45983.749743055552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45983.749743055552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45983.749743055552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45983.749743055552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45983.749743055552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45983.749743055552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45983.749743055552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45983.749743055552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45983.749743055552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45983.749743055552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45983.749743055552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45983.749743055552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45983.749743055552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45983.749743055552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45983.749743055552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45983.749743055552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45983.749743055552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45983.749743055552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45983.749743055552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45983.749743055552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45983.749743055552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45983.749743055552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45983.749743055552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45983.749743055552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45983.749743055552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45983.749743055552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45983.749743055552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45983.749743055552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45983.749743055552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45983.749743055552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45983.749743055552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45983.749743055552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45983.749743055552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45983.749743055552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45983.749743055552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45983.749743055552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45983.749743055552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45983.749743055552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45983.749743055552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45983.749743055552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45983.749743055552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45983.749743055552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45983.749743055552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45983.749743055552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45983.749743055552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45983.749743055552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45983.749743055552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45983.749743055552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45983.749743055552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45983.749743055552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45983.749743055552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45983.749743055552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45983.749743055552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45983.749743055552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45983.749743055552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45983.749743055552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45983.749743055552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45983.749743055552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45983.749743055552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45983.749743055552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45983.749743055552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45983.749743055552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45983.749743055552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45983.749743055552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45983.749743055552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45983.749743055552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45983.749743055552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45983.749743055552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45983.749743055552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45983.749743055552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45983.749743055552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45983.749743055552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45983.749743055552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45983.749743055552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45983.749743055552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45983.749743055552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45983.749743055552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45983.749743055552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45983.749743055552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45983.749743055552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88" ca="1" si="6">IFERROR(NOW()-F325,"")</f>
        <v>45983.749743055552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45983.749743055552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45983.749743055552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45983.749743055552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45983.749743055552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45983.749743055552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45983.749743055552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45983.749743055552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45983.749743055552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45983.749743055552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45983.749743055552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45983.749743055552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45983.749743055552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45983.749743055552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45983.749743055552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45983.749743055552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45983.749743055552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45983.749743055552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45983.749743055552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45983.749743055552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45983.749743055552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45983.749743055552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45983.749743055552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45983.749743055552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45983.749743055552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45983.749743055552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45983.749743055552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45983.749743055552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45983.749743055552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45983.749743055552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45983.749743055552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45983.749743055552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45983.749743055552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45983.749743055552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45983.749743055552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45983.749743055552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45983.749743055552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45983.749743055552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45983.749743055552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45983.749743055552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45983.749743055552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45983.749743055552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45983.749743055552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45983.749743055552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45983.749743055552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45983.749743055552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45983.749743055552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45983.749743055552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45983.749743055552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45983.749743055552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45983.749743055552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45983.749743055552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45983.749743055552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45983.749743055552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45983.749743055552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45983.749743055552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45983.749743055552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45983.749743055552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45983.749743055552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45983.749743055552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45983.749743055552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45983.749743055552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45983.749743055552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45983.749743055552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ref="G389:G434" ca="1" si="7">IFERROR(NOW()-F389,"")</f>
        <v>45983.749743055552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45983.749743055552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45983.749743055552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45983.749743055552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45983.749743055552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45983.749743055552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45983.749743055552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45983.749743055552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45983.749743055552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45983.749743055552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45983.749743055552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45983.749743055552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45983.749743055552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45983.749743055552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45983.749743055552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45983.749743055552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45983.749743055552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45983.749743055552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45983.749743055552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45983.749743055552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45983.749743055552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45983.749743055552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45983.749743055552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45983.749743055552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45983.749743055552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45983.749743055552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45983.749743055552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45983.749743055552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45983.749743055552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45983.749743055552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45983.749743055552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45983.749743055552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45983.749743055552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45983.749743055552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45983.749743055552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45983.749743055552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45983.749743055552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45983.749743055552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45983.749743055552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45983.749743055552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45983.749743055552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45983.749743055552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45983.749743055552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45983.749743055552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45983.749743055552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45983.749743055552</v>
      </c>
      <c r="H434" s="95"/>
      <c r="I434" s="113" t="str">
        <f>IFERROR(VLOOKUP(D434,DB!A:F,6,0),"")</f>
        <v/>
      </c>
      <c r="J434" s="113" t="str">
        <f>IFERROR(VLOOKUP(D434,DB!A:G,7,0),"")</f>
        <v/>
      </c>
      <c r="K434" s="97"/>
      <c r="L434" s="91" t="str">
        <f>IFERROR(VLOOKUP(D434,DB!A:I,9,0),"")</f>
        <v/>
      </c>
    </row>
  </sheetData>
  <dataValidations count="2">
    <dataValidation allowBlank="1" showInputMessage="1" showErrorMessage="1" sqref="E1" xr:uid="{A4F81451-56CC-4543-9497-104C4E44EE4B}"/>
    <dataValidation type="list" allowBlank="1" showInputMessage="1" showErrorMessage="1" sqref="E2:E4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91.917683101848525</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57.560865972220199</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35.088632175924431</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6.2349398148144246</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2.3764444444386754</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0.98118981481093215</v>
      </c>
      <c r="H7" s="128">
        <v>45982.753275462965</v>
      </c>
      <c r="I7" s="109" t="str">
        <f>IFERROR(VLOOKUP(D7,DB!A:F,6,0),"")</f>
        <v>SCECO</v>
      </c>
      <c r="J7" s="109" t="str">
        <f>IFERROR(VLOOKUP(D7,DB!A:G,7,0),"")</f>
        <v>Good</v>
      </c>
      <c r="K7" s="109" t="s">
        <v>39128</v>
      </c>
      <c r="L7" s="109" t="str">
        <f>IFERROR(VLOOKUP(D7,DB!A:I,9,0),"")</f>
        <v>Latis</v>
      </c>
    </row>
    <row r="8" spans="1:13">
      <c r="A8" s="109"/>
      <c r="B8" s="109" t="str">
        <f>IFERROR(VLOOKUP(D8,DB!A:K,11,0),"")</f>
        <v/>
      </c>
      <c r="C8" s="109"/>
      <c r="D8" s="109"/>
      <c r="E8" s="109"/>
      <c r="F8" s="109"/>
      <c r="G8" s="111">
        <f ca="1">IFERROR(NOW()-F8,"")</f>
        <v>45983.749743055552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45983.749743055552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45983.749743055552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45983.749743055552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45983.749743055552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45983.749743055552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45983.749743055552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45983.749743055552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45983.749743055552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45983.749743055552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45983.749743055552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45983.749743055552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45983.749743055552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45983.749743055552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45983.749743055552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45983.749743055552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45983.749743055552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45983.749743055552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45983.749743055552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45983.749743055552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45983.749743055552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45983.749743055552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45983.749743055552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45983.749743055552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45983.749743055552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45983.749743055552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45983.749743055552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45983.749743055552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45983.749743055552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45983.749743055552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45983.749743055552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45983.749743055552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45983.749743055552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45983.749743055552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45983.749743055552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45983.749743055552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45983.749743055552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45983.749743055552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45983.749743055552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45983.749743055552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45983.749743055552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45983.749743055552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45983.749743055552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45983.749743055552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45983.749743055552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45983.749743055552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45983.749743055552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45983.749743055552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45983.749743055552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45983.749743055552</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45983.749743055552</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45983.749743055552</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45983.749743055552</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45983.749743055552</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45983.749743055552</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45983.749743055552</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45983.749743055552</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45983.749743055552</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45983.749743055552</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45983.749743055552</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45983.749743055552</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45983.749743055552</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45983.749743055552</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45983.749743055552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45983.749743055552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45983.749743055552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45983.749743055552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45983.749743055552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45983.749743055552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45983.749743055552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45983.749743055552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45983.749743055552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45983.749743055552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45983.749743055552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45983.749743055552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45983.749743055552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45983.749743055552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45983.749743055552</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
  <sheetViews>
    <sheetView tabSelected="1"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ca="1">IFERROR(NOW()-F2,"-")</f>
        <v>45983.749743055552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ref="G3:G13" ca="1" si="0">IFERROR(NOW()-F3,"-")</f>
        <v>45983.749743055552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45983.749743055552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45983.749743055552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45983.749743287037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45983.749743287037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45983.749743287037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45983.749743287037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45983.749743287037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45983.749743287037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45983.749743287037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45983.749743287037</v>
      </c>
      <c r="H13" s="121"/>
      <c r="I13" s="119" t="str">
        <f>IFERROR(VLOOKUP(D13,DB!A:F,6,0),"")</f>
        <v/>
      </c>
      <c r="J13" s="119" t="str">
        <f>IFERROR(VLOOKUP(D13,DB!A:G,7,0),"")</f>
        <v/>
      </c>
      <c r="K13" s="122"/>
      <c r="L13" s="123" t="str">
        <f>IFERROR(VLOOKUP(D13,DB!A:I,9,0),"")</f>
        <v/>
      </c>
    </row>
  </sheetData>
  <dataValidations count="2">
    <dataValidation allowBlank="1" showInputMessage="1" showErrorMessage="1" sqref="E1" xr:uid="{9E1BC488-8814-4F8A-8DBE-742B3278AB71}"/>
    <dataValidation type="list" allowBlank="1" showInputMessage="1" showErrorMessage="1" sqref="E2:E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2025-11-22T15:02:08Z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