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21" documentId="120_S{2AC9BD13-BADA-5192-A53E-5A8FF88502F6}" xr6:coauthVersionLast="47" xr6:coauthVersionMax="47" xr10:uidLastSave="{344AAAB0-FB3C-4A90-A3B2-19E1542B07D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<sst xmlns="http://schemas.openxmlformats.org/spreadsheetml/2006/main" count="181596" uniqueCount="39212">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</sst>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330.87219629629544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6.8469444442598615E-2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3.7543518519669306E-2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45993.820622222222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45993.820622222222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45993.820622222222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45993.820622222222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45993.820622222222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45993.820622222222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45993.820622222222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45993.820622222222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45993.820622222222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45993.820622222222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45993.820622222222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45993.820622222222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45993.820622222222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45993.820622222222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45993.820622222222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45993.820622222222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45993.820622222222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45993.820622222222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45993.820622222222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45993.820622222222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45993.820622222222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45993.820622222222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45993.820622222222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45993.820622222222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45993.820622222222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45993.820622222222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45993.820622222222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45993.820622222222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45993.820622222222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45993.820622222222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45993.820622222222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45993.820622222222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45993.820622222222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45993.820622222222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45993.820622222222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45993.820622222222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45993.820622222222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45993.820622222222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45993.820622222222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45993.820622222222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45993.820622222222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45993.820622222222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45993.820622222222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45993.820622222222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45993.820622222222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45993.820622222222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45993.820622222222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45993.820622222222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45993.820622222222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45993.820622222222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45993.820622222222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45993.820622222222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45993.820622222222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45993.820622222222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45993.820622222222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45993.820622222222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45993.820622222222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45993.820622222222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45993.820622222222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45993.820622222222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45993.820622222222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45993.820622222222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45993.820622222222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45993.820622222222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45993.820622222222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45993.820622222222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45993.820622222222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45993.820622222222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45993.820622222222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45993.820622222222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45993.820622222222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45993.820622222222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45993.820622222222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45993.820622222222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45993.820622222222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45993.820622222222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45993.820622222222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45993.820622222222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45993.820622222222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45993.820622222222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45993.820622222222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45993.820622222222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45993.820622222222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45993.820622222222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45993.820622222222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45993.820622222222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45993.820622222222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45993.820622222222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45993.820622222222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45993.820622222222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45993.820622222222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45993.820622222222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45993.820622222222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45993.820622222222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45993.820622222222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45993.820622222222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45993.820622222222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45993.820622222222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45993.820622222222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45993.820622222222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45993.820622222222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45993.820622222222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45993.820622222222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45993.820622222222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45993.820622222222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45993.820622222222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45993.820622222222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45993.820622222222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45993.820622222222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45993.820622222222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45993.820622222222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45993.820622222222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45993.820622222222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45993.820622222222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45993.820622222222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45993.820622222222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45993.820622222222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45993.820622222222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45993.820622222222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45993.820622222222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45993.820622222222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45993.820622222222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45993.820622222222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45993.820622222222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45993.820622222222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45993.820622222222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45993.820622222222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45993.820622222222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45993.820622222222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45993.820622222222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45993.820622222222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45993.820622222222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45993.820622222222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45993.820622222222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45993.820622222222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45993.820622222222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45993.820622222222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45993.820622222222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45993.820622222222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45993.820622222222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45993.820622222222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45993.820622222222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45993.820622222222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45993.820622222222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45993.820622222222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45993.820622222222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45993.820622222222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45993.820622222222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45993.820622222222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45993.820622222222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45993.820622222222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45993.820622222222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45993.820622222222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45993.820622222222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45993.820622222222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45993.820622222222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45993.820622222222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45993.820622222222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45993.820622222222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45993.820622222222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45993.820622222222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45993.820622222222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45993.820622222222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45993.820622222222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45993.820622222222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45993.820622222222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45993.820622222222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45993.820622222222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45993.820622222222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45993.820622222222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45993.820622222222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45993.820622222222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45993.820622222222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45993.820622222222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45993.820622222222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45993.820622222222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45993.820622222222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45993.820622222222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45993.820622222222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45993.820622222222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45993.820622222222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45993.820622222222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45993.820622222222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45993.820622222222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45993.820622222222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45993.820622222222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45993.820622222222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45993.820622222222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45993.820622222222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45993.820622222222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45993.820622222222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45993.820622222222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45993.820622222222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45993.820622222222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45993.820622222222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45993.820622222222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45993.820622222222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45993.820622222222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45993.820622222222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45993.820622222222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45993.820622222222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45993.820622222222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45993.820622222222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45993.820622222222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45993.820622222222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45993.820622222222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45993.820622222222</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168.82078425926011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9.433203240740113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6.9221759258653037E-2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45993.820622222222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45993.820622222222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45993.820622222222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45993.820622222222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45993.820622222222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45993.820622222222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45993.820622222222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45993.820622222222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45993.820622222222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45993.820622222222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45993.820622222222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45993.820622222222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45993.820622222222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45993.820622222222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45993.820622222222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45993.820622222222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45993.820622222222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45993.820622222222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45993.820622222222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45993.820622222222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45993.820622222222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45993.820622222222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45993.820622222222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45993.820622222222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45993.820622222222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45993.820622222222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45993.820622222222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45993.820622222222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45993.820622222222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45993.820622222222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45993.820622222222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45993.820622222222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45993.820622222222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45993.820622222222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45993.820622222222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45993.820622222222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45993.820622222222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45993.820622222222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45993.820622222222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45993.820622222222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45993.820622222222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45993.820622222222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45993.820622222222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45993.820622222222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45993.820622222222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45993.820622222222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45993.820622222222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45993.820622222222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45993.820622222222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45993.820622222222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45993.820622222222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45993.820622222222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45993.820622222222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45993.820622222222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45993.820622222222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45993.820622222222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45993.820622222222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45993.820622222222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45993.820622222222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45993.820622222222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45993.820622222222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45993.820622222222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45993.820622222222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45993.820622222222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45993.820622222222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45993.820622222222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45993.820622222222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45993.820622222222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45993.820622222222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45993.820622222222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45993.820622222222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45993.820622222222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45993.820622222222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45993.820622222222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45993.820622222222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45993.820622222222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45993.820622222222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45993.820622222222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45993.820622222222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45993.820622222222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45993.820622222222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45993.820622222222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45993.820622222222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45993.820622222222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45993.820622222222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45993.820622222222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45993.820622222222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45993.820622222222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45993.820622222222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45993.820622222222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45993.820622222222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45993.820622222222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45993.820622222222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45993.820622222222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45993.820622222222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45993.820622222222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45993.820622222222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45993.820622222222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45993.820622222222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45993.820622222222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45993.820622222222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45993.820622222222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45993.820622222222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45993.820622222222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45993.820622222222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45993.820622222222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45993.820622222222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45993.820622222222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45993.820622222222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45993.820622222222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45993.820622222222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45993.820622222222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45993.820622222222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45993.820622222222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45993.820622222222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45993.820622222222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45993.820622222222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45993.820622222222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45993.820622222222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45993.820622222222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45993.820622222222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45993.820622222222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45993.820622222222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45993.820622222222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45993.820622222222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45993.820622222222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45993.820622222222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45993.820622222222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45993.820622222222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45993.820622222222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45993.820622222222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45993.820622222222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45993.820622222222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45993.820622222222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45993.820622222222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45993.820622222222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45993.820622222222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45993.820622222222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45993.820622222222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45993.820622222222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45993.820622222222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45993.820622222222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45993.820622222222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45993.820622222222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45993.820622222222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45993.820622222222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45993.820622222222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45993.820622222222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45993.820622222222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45993.820622222222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45993.820622222222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45993.820622222222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45993.820622222222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45993.820622222222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45993.820622222222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45993.820622222222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45993.820622222222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45993.820622222222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45993.820622222222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45993.820622222222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45993.820622222222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45993.820622222222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45993.820622222222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45993.820622222222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45993.820622222222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45993.820622222222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45993.820622222222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45993.820622222222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45993.820622222222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45993.820622222222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45993.820622222222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45993.820622222222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45993.820622222222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45993.820622222222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45993.820622222222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45993.820622222222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45993.820622222222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45993.820622222222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45993.820622222222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45993.820622222222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45993.820622222222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45993.820622222222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45993.820622222222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45993.820622222222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45993.820622222222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45993.820622222222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45993.820622222222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45993.820622222222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45993.820622222222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45993.820622222222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45993.820622222222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45993.820622222222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45993.820622222222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45993.820622222222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45993.820622222222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45993.820622222222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45993.820622222222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45993.820622222222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45993.820622222222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45993.820622222222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45993.820622222222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45993.820622222222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45993.820622222222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45993.820622222222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45993.820622222222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45993.820622222222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45993.820622222222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45993.820622222222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45993.820622222222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45993.820622222222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45993.820622222222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45993.820622222222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45993.820622222222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45993.820622222222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45993.820622222222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45993.820622222222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45993.820622222222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45993.820622222222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45993.820622222222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45993.820622222222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45993.820622222222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45993.820622222222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45993.820622222222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45993.820622222222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45993.820622222222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45993.820622222222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45993.820622222222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45993.820622222222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45993.820622222222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45993.820622222222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45993.820622222222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45993.820622222222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45993.820622222222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45993.820622222222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45993.820622222222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45993.820622222222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45993.820622222222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45993.820622222222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45993.820622222222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45993.820622222222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45993.820622222222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45993.820622222222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45993.820622222222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45993.820622222222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45993.820622222222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45993.820622222222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45993.820622222222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45993.820622222222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45993.820622222222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45993.820622222222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45993.820622222222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45993.820622222222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45993.820622222222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45993.820622222222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45993.820622222222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45993.820622222222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45993.820622222222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45993.820622222222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45993.820622222222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45993.820622222222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45993.820622222222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45993.820622222222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45993.820622222222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45993.820622222222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45993.820622222222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45993.820622222222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45993.820622222222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45993.820622222222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45993.820622222222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45993.820622222222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45993.820622222222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45993.820622222222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45993.820622222222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45993.820622222222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45993.820622222222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45993.820622222222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45993.820622222222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45993.820622222222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45993.820622222222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45993.820622222222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45993.820622222222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45993.820622222222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45993.820622222222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45993.820622222222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45993.820622222222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45993.820622222222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45993.820622222222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45993.820622222222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45993.820622222222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45993.820622222222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45993.820622222222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45993.820622222222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45993.820622222222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45993.820622222222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45993.820622222222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45993.820622222222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45993.820622222222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45993.820622222222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45993.820622222222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45993.820622222222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45993.820622222222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45993.820622222222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45993.820622222222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45993.820622222222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45993.820622222222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45993.820622222222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45993.820622222222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45993.820622222222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45993.820622222222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45993.820622222222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45993.820622222222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45993.820622222222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45993.820622222222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45993.820622222222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45993.820622222222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45993.820622222222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45993.820622222222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45993.820622222222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45993.820622222222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45993.820622222222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45993.820622222222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45993.820622222222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45993.820622222222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45993.820622222222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45993.820622222222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45993.820622222222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45993.820622222222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45993.820622222222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45993.820622222222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45993.820622222222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45993.820622222222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45993.820622222222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45993.820622222222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45993.820622222222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45993.820622222222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45993.820622222222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45993.820622222222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45993.820622222222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45993.820622222222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45993.820622222222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45993.820622222222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45993.820622222222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45993.820622222222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45993.820622222222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45993.820622222222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45993.820622222222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45993.820622222222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45993.820622222222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45993.820622222222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45993.820622222222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45993.820622222222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45993.820622222222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45993.820622222222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45993.820622222222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45993.820622222222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45993.820622222222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45993.820622222222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45993.820622222222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45993.820622222222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45993.820622222222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45993.820622222222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45993.820622222222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45993.820622222222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45993.820622222222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45993.820622222222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45993.820622222222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45993.820622222222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45993.820622222222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45993.820622222222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45993.820622222222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45993.820622222222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45993.820622222222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45993.820622222222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45993.820622222222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45993.820622222222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45993.820622222222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45993.820622222222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45993.820622222222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45993.820622222222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45993.820622222222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45993.820622222222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45993.820622222222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45993.820622222222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45993.820622222222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45993.820622222222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45993.820622222222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45993.820622222222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45993.820622222222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45993.820622222222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45993.820622222222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45993.820622222222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45993.820622222222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45993.820622222222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45993.820622222222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45993.820622222222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45993.820622222222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45993.820622222222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45993.820622222222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45993.820622222222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45993.820622222222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45993.820622222222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45993.820622222222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45993.820622222222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45993.820622222222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45993.820622222222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45993.820622222222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45993.820622222222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45993.820622222222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45993.820622222222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45993.820622222222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45993.820622222222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45993.820622222222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45993.820622222222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45993.820622222222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45993.820622222222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45993.820622222222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45993.820622222222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45993.820622222222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45993.820622222222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45993.820622222222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45993.820622222222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45993.820622222222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45993.820622222222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45993.820622222222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45993.820622222222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45993.820622222222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45993.820622222222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45993.820622222222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45993.820622222222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45993.820622222222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45993.820622222222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45993.820622222222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45993.820622222222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45993.820622222222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45993.820622222222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45993.820622222222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45993.820622222222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45993.820622222222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45993.820622222222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45993.820622222222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45993.820622222222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45993.820622222222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45993.820622222222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45993.820622222222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45993.820622222222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45993.820622222222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45993.820622222222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45993.820622222222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45993.820622222222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45993.820622222222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45993.820622222222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45993.820622222222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45993.820622222222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45993.820622222222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45993.820622222222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45993.820622222222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45993.820622222222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45993.820622222222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45993.820622222222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45993.820622222222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45993.820622222222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45993.820622222222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45993.820622222222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45993.820622222222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45993.820622222222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45993.820622222222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45993.820622222222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45993.820622222222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45993.820622222222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45993.820622222222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45993.820622222222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45993.820622222222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45993.820622222222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45993.820622222222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45993.820622222222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45993.820622222222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45993.820622222222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45993.820622222222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45993.820622222222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45993.820622222222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45993.820622222222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45993.820622222222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45993.820622222222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45993.820622222222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45993.820622222222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45993.820622222222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45993.820622222222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45993.820622222222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45993.820622222222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45993.820622222222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45993.820622222222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45993.820622222222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45993.820622222222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45993.820622222222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45993.820622222222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45993.820622222222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45993.820622222222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45993.820622222222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45993.820622222222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45993.820622222222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45993.820622222222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45993.820622222222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45993.820622222222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45993.820622222222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45993.820622222222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45993.820622222222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45993.820622222222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45993.820622222222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45993.820622222222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45993.820622222222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45993.820622222222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45993.820622222222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45993.820622222222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45993.820622222222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45993.820622222222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45993.820622222222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45993.820622222222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45993.820622222222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45993.820622222222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45993.820622222222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45993.820622222222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45993.820622222222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45993.820622222222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45993.820622222222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45993.820622222222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45993.820622222222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45993.820622222222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45993.820622222222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45993.820622222222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45993.820622222222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45993.820622222222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45993.820622222222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45993.820622222222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45993.820622222222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45993.820622222222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45993.820622222222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45993.820622222222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45993.820622222222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45993.820622222222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45993.820622222222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45993.820622222222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45993.820622222222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45993.820622222222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45993.820622222222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45993.820622222222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45993.820622222222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45993.820622222222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45993.820622222222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45993.820622222222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45993.820622222222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45993.820622222222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45993.820622222222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45993.820622222222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45993.820622222222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45993.820622222222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45993.820622222222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45993.820622222222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45993.820622222222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45993.820622222222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45993.820622222222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45993.820622222222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45993.820622222222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45993.820622222222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45993.820622222222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45993.820622222222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45993.820622222222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45993.820622222222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45993.820622222222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45993.820622222222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45993.820622222222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45993.820622222222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45993.820622222222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45993.820622222222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45993.820622222222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45993.820622222222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45993.820622222222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45993.820622222222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45993.820622222222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45993.820622222222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45993.820622222222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45993.820622222222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45993.820622222222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45993.820622222222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45993.820622222222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45993.820622222222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45993.820622222222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45993.820622222222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45993.820622222222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45993.820622222222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45993.820622222222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45993.820622222222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45993.820622222222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45993.820622222222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45993.820622222222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45993.820622222222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45993.820622222222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45993.820622222222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45993.820622222222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45993.820622222222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45993.820622222222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45993.820622222222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45993.820622222222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45993.820622222222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45993.820622222222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45993.820622222222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45993.820622222222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45993.820622222222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45993.820622222222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45993.820622222222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45993.820622222222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45993.820622222222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45993.820622222222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45993.820622222222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45993.820622222222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45993.820622222222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45993.820622222222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45993.820622222222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45993.820622222222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45993.820622222222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45993.820622222222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45993.820622222222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45993.820622222222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45993.820622222222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45993.820622222222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45993.820622222222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45993.820622222222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45993.820622222222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45993.820622222222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45993.820622222222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45993.820622222222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45993.820622222222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45993.820622222222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45993.820622222222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45993.820622222222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45993.820622222222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45993.820622222222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45993.820622222222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45993.820622222222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45993.820622222222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45993.820622222222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45993.820622222222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45993.820622222222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45993.820622222222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45993.820622222222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45993.820622222222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45993.820622222222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45993.820622222222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45993.820622222222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45993.820622222222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45993.820622222222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45993.820622222222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45993.820622222222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45993.820622222222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45993.820622222222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45993.820622222222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45993.820622222222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45993.820622222222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45993.820622222222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45993.820622222222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45993.820622222222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45993.820622222222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45993.820622222222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45993.820622222222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45993.820622222222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45993.820622222222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45993.820622222222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45993.820622222222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45993.820622222222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45993.820622222222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45993.820622222222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45993.820622222222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45993.820622222222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45993.820622222222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45993.820622222222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45993.820622222222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45993.820622222222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45993.820622222222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45993.820622222222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45993.820622222222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45993.820622222222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45993.820622222222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45993.820622222222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45993.820622222222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45993.820622222222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45993.820622222222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45993.820622222222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45993.820622222222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45993.820622222222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45993.820622222222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45993.820622222222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45993.820622222222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45993.820622222222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45993.820622222222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45993.820622222222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45993.820622222222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45993.820622222222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45993.820622222222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45993.820622222222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45993.820622222222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45993.820622222222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45993.820622222222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45993.820622222222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45993.820622222222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45993.820622222222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45993.820622222222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45993.820622222222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45993.820622222222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45993.820622222222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45993.820622222222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45993.820622222222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45993.820622222222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45993.820622222222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45993.820622222222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45993.820622222222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45993.820622222222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45993.820622222222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45993.820622222222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45993.820622222222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45993.820622222222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45993.820622222222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45993.820622222222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45993.820622222222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45993.820622222222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45993.820622222222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45993.820622222222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45993.820622222222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45993.820622222222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45993.820622222222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45993.820622222222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45993.820622222222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45993.820622222222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45993.820622222222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45993.820622222222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45993.820622222222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45993.820622222222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45993.820622222222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45993.820622222222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45993.820622222222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45993.820622222222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45993.820622222222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45993.820622222222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45993.820622222222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45993.820622222222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45993.820622222222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45993.820622222222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45993.820622222222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45993.820622222222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45993.820622222222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45993.820622222222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45993.820622222222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45993.820622222222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45993.820622222222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45993.820622222222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45993.820622222222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45993.820622222222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45993.820622222222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45993.820622222222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45993.820622222222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45993.820622222222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45993.820622222222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45993.820622222222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45993.820622222222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45993.820622222222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45993.820622222222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45993.820622222222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45993.820622222222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45993.820622222222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45993.820622222222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45993.820622222222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45993.820622222222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45993.820622222222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45993.820622222222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45993.820622222222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45993.820622222222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45993.820622222222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45993.820622222222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45993.820622222222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45993.820622222222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45993.820622222222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45993.820622222222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45993.820622222222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45993.820622222222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45993.820622222222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45993.820622222222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45993.820622222222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45993.820622222222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45993.820622222222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45993.820622222222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45993.820622222222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45993.820622222222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45993.820622222222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45993.820622222222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45993.820622222222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45993.820622222222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45993.820622222222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45993.820622222222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45993.820622222222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45993.820622222222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45993.820622222222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45993.820622222222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45993.820622222222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45993.820622222222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45993.820622222222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45993.820622222222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45993.820622222222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45993.820622222222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45993.820622222222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45993.820622222222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45993.820622222222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45993.820622222222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45993.820622222222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45993.820622222222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45993.820622222222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45993.820622222222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45993.820622222222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45993.820622222222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45993.820622222222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45993.820622222222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45993.820622222222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45993.820622222222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45993.820622222222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45993.820622222222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45993.820622222222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45993.820622222222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45993.820622222222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45993.820622222222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45993.820622222222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45993.820622222222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45993.820622222222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45993.820622222222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45993.820622222222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45993.820622222222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45993.820622222222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45993.820622222222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45993.820622222222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45993.820622222222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45993.820622222222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45993.820622222222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45993.820622222222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45993.820622222222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45993.820622222222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45993.820622222222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45993.820622222222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45993.820622222222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45993.820622222222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45993.820622222222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45993.820622222222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45993.820622222222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45993.820622222222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45993.820622222222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45993.820622222222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45993.820622222222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45993.820622222222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45993.820622222222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45993.820622222222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45993.820622222222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45993.820622222222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45993.820622222222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45993.820622222222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45993.820622222222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45993.820622222222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45993.820622222222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45993.820622222222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45993.820622222222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45993.820622222222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45993.820622222222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45993.820622222222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45993.820622222222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45993.820622222222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45993.820622222222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45993.820622222222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45993.820622222222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45993.820622222222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45993.820622222222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45993.820622222222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45993.820622222222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45993.820622222222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45993.820622222222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45993.820622222222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45993.820622222222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45993.820622222222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45993.820622222222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45993.820622222222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45993.820622222222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45993.820622222222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45993.820622222222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45993.820622222222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45993.820622222222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45993.820622222222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45993.820622222222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45993.820622222222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45993.820622222222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45993.820622222222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45993.820622222222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45993.820622222222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45993.820622222222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45993.820622222222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45993.820622222222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45993.820622222222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45993.820622222222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45993.820622222222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45993.820622222222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45993.820622222222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45993.820622222222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45993.820622222222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45993.820622222222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45993.820622222222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45993.820622222222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45993.820622222222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45993.820622222222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45993.820622222222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45993.820622222222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45993.820622222222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45993.820622222222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45993.820622222222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45993.820622222222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45993.820622222222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45993.820622222222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45993.820622222222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45993.820622222222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45993.820622222222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45993.820622222222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45993.820622222222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45993.820622222222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45993.820622222222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45993.820622222222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45993.820622222222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45993.820622222222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45993.820622222222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45993.820622222222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45993.820622222222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45993.820622222222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45993.820622222222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45993.820622222222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45993.820622222222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45993.820622222222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45993.820622222222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45993.820622222222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45993.820622222222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45993.820622222222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45993.820622222222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45993.820622222222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45993.820622222222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45993.820622222222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45993.820622222222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45993.820622222222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45993.820622222222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45993.820622222222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45993.820622222222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45993.820622222222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45993.820622222222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45993.820622222222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45993.820622222222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45993.820622222222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45993.820622222222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45993.820622222222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45993.820622222222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45993.820622222222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45993.820622222222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45993.820622222222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45993.820622222222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45993.820622222222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45993.820622222222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45993.820622222222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45993.820622222222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45993.820622222222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45993.820622222222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45993.820622222222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45993.820622222222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45993.820622222222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45993.820622222222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45993.820622222222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45993.820622222222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45993.820622222222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45993.820622222222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45993.820622222222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45993.820622222222</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290.33990462962538</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8.3191666664788499E-2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45993.820622222222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45993.820622222222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45993.820622222222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45993.820622222222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45993.820622222222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45993.820622222222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45993.820622222222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45993.820622222222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45993.820622222222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45993.820622222222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45993.820622222222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45993.820622222222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45993.820622222222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45993.820622222222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45993.820622222222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45993.820622222222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45993.820622222222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45993.820622222222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45993.820622222222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45993.820622222222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45993.820622222222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45993.820622222222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45993.820622222222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45993.820622222222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45993.820622222222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45993.820622222222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45993.820622222222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45993.820622222222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45993.820622222222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45993.820622222222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45993.820622222222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45993.820622222222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45993.820622222222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45993.820622222222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45993.820622222222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45993.820622222222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45993.820622222222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45993.820622222222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45993.820622222222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45993.820622222222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45993.820622222222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45993.820622222222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45993.820622222222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45993.820622222222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45993.820622222222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45993.820622222222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45993.820622222222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45993.820622222222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45993.820622222222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45993.820622222222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45993.820622222222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45993.820622222222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45993.820622222222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45993.820622222222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45993.820622222222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45993.820622222222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45993.820622222222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45993.820622222222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45993.820622222222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45993.820622222222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45993.820622222222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45993.820622222222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45993.820622222222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45993.820622222222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45993.820622222222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45993.820622222222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45993.820622222222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45993.820622222222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45993.820622222222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45993.820622222222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45993.820622222222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45993.820622222222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45993.820622222222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45993.820622222222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45993.820622222222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45993.820622222222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45993.820622222222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45993.820622222222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45993.820622222222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45993.820622222222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45993.820622222222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45993.820622222222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45993.820622222222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45993.820622222222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45993.820622222222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45993.820622222222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45993.820622222222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45993.820622222222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45993.820622222222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45993.820622222222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45993.820622222222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45993.820622222222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45993.820622222222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45993.820622222222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45993.820622222222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45993.820622222222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45993.820622222222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45993.820622222222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45993.820622222222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45993.820622222222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45993.820622222222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45993.820622222222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45993.820622222222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45993.820622222222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45993.820622222222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45993.820622222222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45993.820622222222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45993.820622222222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45993.820622222222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45993.820622222222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45993.820622222222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45993.820622222222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45993.820622222222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45993.820622222222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45993.820622222222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45993.820622222222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45993.820622222222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45993.820622222222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45993.820622222222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45993.820622222222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45993.820622222222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45993.820622222222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45993.820622222222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45993.820622222222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45993.820622222222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45993.820622222222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45993.820622222222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45993.820622222222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45993.820622222222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45993.820622222222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45993.820622222222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45993.820622222222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45993.820622222222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45993.820622222222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45993.820622222222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45993.820622222222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45993.820622222222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45993.820622222222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45993.820622222222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45993.820622222222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45993.820622222222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45993.820622222222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45993.820622222222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45993.820622222222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45993.820622222222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45993.820622222222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45993.820622222222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45993.820622222222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45993.820622222222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45993.820622222222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45993.820622222222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45993.820622222222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45993.820622222222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45993.820622222222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45993.820622222222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45993.820622222222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45993.820622222222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45993.820622222222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45993.820622222222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45993.820622222222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45993.820622222222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45993.820622222222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45993.820622222222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45993.820622222222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45993.820622222222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45993.820622222222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45993.820622222222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45993.820622222222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45993.820622222222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45993.820622222222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45993.820622222222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45993.820622222222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45993.820622222222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45993.820622222222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45993.820622222222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45993.820622222222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45993.820622222222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45993.820622222222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45993.820622222222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45993.820622222222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45993.820622222222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45993.820622222222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45993.820622222222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45993.820622222222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45993.820622222222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45993.820622222222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45993.820622222222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45993.820622222222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45993.820622222222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45993.820622222222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45993.820622222222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45993.820622222222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45993.820622222222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45993.820622222222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45993.820622222222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45993.820622222222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45993.820622222222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45993.820622222222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45993.820622222222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45993.820622222222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45993.820622222222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45993.820622222222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45993.820622222222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45993.820622222222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45993.820622222222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45993.820622222222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45993.820622222222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45993.820622222222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45993.820622222222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45993.820622222222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45993.820622222222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45993.820622222222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45993.820622222222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45993.820622222222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45993.820622222222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45993.820622222222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45993.820622222222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45993.820622222222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45993.820622222222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45993.820622222222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45993.820622222222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45993.820622222222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45993.820622222222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45993.820622222222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45993.820622222222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45993.820622222222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45993.820622222222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45993.820622222222</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101.98856203703326</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67.631744907404936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45.159511111109168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12.447323611108004</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45993.820622222222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45993.820622222222</v>
      </c>
      <c r="H7" s="38"/>
      <c r="I7" s="37" t="str">
        <f>IFERROR(VLOOKUP(D7,DB!A:F,6,0),"")</f>
        <v/>
      </c>
      <c r="J7" s="37" t="str">
        <f>IFERROR(VLOOKUP(D7,DB!A:G,7,0),"")</f>
        <v/>
      </c>
      <c r="K7" s="37"/>
      <c r="L7" s="37" t="str">
        <f>IFERROR(VLOOKUP(D7,DB!A:I,9,0),"")</f>
        <v/>
      </c>
    </row>
    <row r="8" spans="1:13">
      <c r="A8" s="37"/>
      <c r="B8" s="37" t="str">
        <f>IFERROR(VLOOKUP(D8,DB!A:K,11,0),"")</f>
        <v>R5</v>
      </c>
      <c r="C8" s="37"/>
      <c r="D8" s="37" t="s">
        <v>33229</v>
      </c>
      <c r="E8" s="37"/>
      <c r="F8" s="38"/>
      <c r="G8" s="135">
        <f ca="1">IFERROR(NOW()-F8,"")</f>
        <v>45993.820622222222</v>
      </c>
      <c r="H8" s="38"/>
      <c r="I8" s="37" t="str">
        <f>IFERROR(VLOOKUP(D8,DB!A:F,6,0),"")</f>
        <v>SCECO</v>
      </c>
      <c r="J8" s="37" t="str">
        <f>IFERROR(VLOOKUP(D8,DB!A:G,7,0),"")</f>
        <v>Dead</v>
      </c>
      <c r="K8" s="37"/>
      <c r="L8" s="37" t="str">
        <f>IFERROR(VLOOKUP(D8,DB!A:I,9,0),"")</f>
        <v>Latis</v>
      </c>
    </row>
    <row r="9" spans="1:13">
      <c r="A9" s="37"/>
      <c r="B9" s="37" t="str">
        <f>IFERROR(VLOOKUP(D9,DB!A:K,11,0),"")</f>
        <v/>
      </c>
      <c r="C9" s="37"/>
      <c r="D9" s="37"/>
      <c r="E9" s="37"/>
      <c r="F9" s="38"/>
      <c r="G9" s="135">
        <f ca="1">IFERROR(NOW()-F9,"")</f>
        <v>45993.820622222222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45993.820622222222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45993.820622222222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45993.820622222222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45993.820622222222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45993.820622222222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45993.820622222222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45993.820622222222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45993.820622222222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45993.820622222222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45993.820622222222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45993.820622222222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45993.820622222222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45993.820622222222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45993.820622222222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45993.820622222222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45993.820622222222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45993.820622222222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45993.820622222222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45993.820622222222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45993.820622222222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45993.820622222222</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45993.820622222222</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31005</v>
      </c>
      <c r="E2" s="142" t="s">
        <v>39106</v>
      </c>
      <c r="F2" s="121">
        <v>45993.631064814814</v>
      </c>
      <c r="G2" s="72">
        <f ca="1">IFERROR(NOW()-F2,"-")</f>
        <v>0.18955740740784677</v>
      </c>
      <c r="H2" s="121">
        <v>45993.631064814814</v>
      </c>
      <c r="I2" s="119" t="str">
        <f>IFERROR(VLOOKUP(D2,DB!A:F,6,0),"")</f>
        <v>SCECO+STB</v>
      </c>
      <c r="J2" s="119" t="str">
        <f>IFERROR(VLOOKUP(D2,DB!A:G,7,0),"")</f>
        <v>Good</v>
      </c>
      <c r="K2" s="122" t="s">
        <v>39211</v>
      </c>
      <c r="L2" s="137" t="str">
        <f>IFERROR(VLOOKUP(D2,DB!A:I,9,0),"")</f>
        <v>Latis</v>
      </c>
    </row>
    <row r="3" spans="1:16382" ht="31.5" customHeight="1">
      <c r="A3" s="118"/>
      <c r="B3" s="119" t="str">
        <f>IFERROR(VLOOKUP(D3,DB!A:K,11,0),"")</f>
        <v/>
      </c>
      <c r="C3" s="120"/>
      <c r="D3" s="119"/>
      <c r="E3" s="142"/>
      <c r="F3" s="121"/>
      <c r="G3" s="72">
        <f ca="1">IFERROR(NOW()-F3,"-")</f>
        <v>45993.820622222222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45993.820622222222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45993.820622222222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45993.820622222222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45993.820622222222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45993.820622222222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45993.820622222222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45993.820622222222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45993.820622222222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45993.820622222222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45993.820622222222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45993.820622222222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45993.820622222222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45993.820622222222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45993.820622222222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45993.820622222222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45993.820622222222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45993.820622222222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45993.820622222222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45993.820622222222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45993.820622222222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45993.820622222222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45993.820622222222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45993.820622222222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45993.820622222222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45993.820622222222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45993.820622222222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45993.820622222222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45993.820622222222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45993.820622222222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45993.820622222222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45993.820622222222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45993.820622222222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45993.820622222222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45993.820622222222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45993.820622222222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45993.820622222222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45993.820622222222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45993.820622222222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45993.820622222222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45993.820622222222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45993.820622222222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45993.820622222222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45993.820622222222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45993.820622222222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45993.820622222222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45993.820622222222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45993.820622222222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45993.820622222222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45993.820622222222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45993.820622222222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45993.820622222222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45993.820622222222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45993.820622222222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45993.820622222222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45993.820622222222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45993.820622222222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45993.820622222222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45993.820622222222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45993.820622222222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45993.820622222222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45993.820622222222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45993.820622222222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45993.820622222222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45993.820622222222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45993.820622222222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45993.820622222222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45993.820622222222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45993.820622222222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45993.820622222222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45993.820622222222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45993.820622222222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45993.820622222222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45993.820622222222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45993.820622222222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45993.820622222222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45993.820622222222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45993.820622222222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45993.820622222222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45993.820622222222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45993.820622222222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45993.820622222222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45993.820622222222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45993.820622222222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45993.820622222222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45993.820622222222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45993.820622222222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45993.820622222222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45993.820622222222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45993.820622222222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45993.820622222222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45993.820622222222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45993.820622222222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45993.820622222222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45993.820622222222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45993.820622222222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45993.820622222222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45993.820622222222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45993.820622222222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45993.820622222222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45993.820622222222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45993.820622222222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45993.820622222222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45993.820622222222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45993.820622222222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45993.820622222222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45993.820622222222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45993.820622222222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45993.820622222222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45993.820622222222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45993.820622222222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45993.820622222222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45993.820622222222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45993.820622222222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45993.820622222222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45993.820622222222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45993.820622222222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45993.820622222222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45993.820622222222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45993.820622222222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45993.820622222222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45993.820622222222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45993.820622222222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45993.820622222222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45993.820622222222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45993.820622222222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45993.820622222222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45993.820622222222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45993.820622222222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45993.820622222222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45993.820622222222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45993.820622222222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45993.820622222222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45993.820622222222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45993.820622222222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45993.820622222222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45993.820622222222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45993.820622222222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45993.820622222222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45993.820622222222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45993.820622222222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45993.820622222222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45993.820622222222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45993.820622222222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45993.820622222222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45993.820622222222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45993.820622222222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45993.820622222222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45993.820622222222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45993.820622222222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45993.820622222222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45993.820622222222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45993.820622222222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45993.820622222222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45993.820622222222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45993.820622222222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45993.820622222222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45993.820622222222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45993.820622222222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45993.820622222222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45993.820622222222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45993.820622222222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45993.820622222222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45993.820622222222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45993.820622222222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45993.820622222222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45993.820622222222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45993.820622222222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45993.820622222222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45993.820622222222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45993.820622222222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45993.820622222222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45993.820622222222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45993.820622222222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45993.820622222222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45993.820622222222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45993.820622222222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45993.820622222222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45993.820622222222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45993.820622222222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45993.820622222222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45993.820622222222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45993.820622222222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45993.820622222222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45993.820622222222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45993.820622222222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45993.820622222222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45993.820622222222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45993.820622222222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45993.820622222222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45993.820622222222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45993.820622222222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45993.820622222222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45993.820622222222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45993.820622222222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45993.820622222222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45993.820622222222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45993.820622222222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45993.820622222222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45993.820622222222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45993.820622222222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45993.820622222222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45993.820622222222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45993.820622222222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45993.820622222222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45993.820622222222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45993.820622222222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45993.820622222222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45993.820622222222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45993.820622222222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45993.820622222222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45993.820622222222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45993.820622222222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45993.820622222222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45993.820622222222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45993.820622222222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45993.820622222222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45993.820622222222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45993.820622222222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45993.820622222222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45993.820622222222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45993.820622222222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45993.820622222222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45993.820622222222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45993.820622222222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45993.820622222222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45993.820622222222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45993.820622222222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45993.820622222222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45993.820622222222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45993.820622222222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45993.820622222222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45993.820622222222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45993.820622222222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45993.820622222222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45993.820622222222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45993.820622222222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45993.820622222222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45993.820622222222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45993.820622222222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45993.820622222222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45993.820622222222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45993.820622222222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45993.820622222222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45993.820622222222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45993.820622222222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45993.820622222222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45993.820622222222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45993.820622222222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45993.820622222222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45993.820622222222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45993.820622222222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45993.820622222222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45993.820622222222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45993.820622222222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45993.820622222222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45993.820622222222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45993.820622222222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45993.820622222222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45993.820622222222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45993.820622222222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45993.820622222222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45993.820622222222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45993.820622222222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45993.820622222222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45993.820622222222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45993.820622222222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45993.820622222222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45993.820622222222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45993.820622222222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45993.820622222222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45993.820622222222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45993.820622222222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45993.820622222222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45993.820622222222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45993.820622222222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45993.820622222222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45993.820622222222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45993.820622222222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45993.820622222222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45993.820622222222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45993.820622222222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45993.820622222222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45993.820622222222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45993.820622222222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45993.820622222222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45993.820622222222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45993.820622222222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45993.820622222222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45993.820622222222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45993.820622222222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45993.820622222222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45993.820622222222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45993.820622222222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45993.820622222222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45993.820622222222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45993.820622222222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45993.820622222222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45993.820622222222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45993.820622222222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45993.820622222222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45993.820622222222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45993.820622222222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45993.820622222222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45993.820622222222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45993.820622222222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45993.820622222222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45993.820622222222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45993.820622222222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45993.820622222222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45993.820622222222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45993.820622222222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45993.820622222222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45993.820622222222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45993.820622222222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45993.820622222222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45993.820622222222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45993.820622222222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45993.820622222222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45993.820622222222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45993.820622222222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45993.820622222222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45993.820622222222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45993.820622222222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45993.820622222222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45993.820622222222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45993.820622222222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45993.820622222222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45993.820622222222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45993.820622222222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45993.820622222222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45993.820622222222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45993.820622222222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45993.820622222222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45993.820622222222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45993.820622222222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45993.820622222222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45993.820622222222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45993.820622222222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45993.820622222222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45993.820622222222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45993.820622222222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45993.820622222222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45993.820622222222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45993.820622222222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45993.820622222222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45993.820622222222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45993.820622222222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45993.820622222222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45993.820622222222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45993.820622222222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45993.820622222222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45993.820622222222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45993.820622222222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45993.820622222222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45993.820622222222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45993.820622222222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45993.820622222222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45993.820622222222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45993.820622222222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45993.820622222222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45993.820622222222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45993.820622222222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45993.820622222222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45993.820622222222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45993.820622222222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45993.820622222222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45993.820622222222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45993.820622222222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45993.820622222222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45993.820622222222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45993.820622222222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45993.820622222222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45993.820622222222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45993.820622222222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45993.820622222222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45993.820622222222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45993.820622222222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45993.820622222222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45993.820622222222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45993.820622222222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45993.820622222222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45993.820622222222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45993.820622222222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45993.820622222222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45993.820622222222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45993.820622222222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45993.820622222222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45993.820622222222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45993.820622222222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45993.820622222222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45993.820622222222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45993.820622222222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45993.820622222222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45993.820622222222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45993.820622222222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45993.820622222222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45993.820622222222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45993.820622222222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45993.820622222222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45993.820622222222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45993.820622222222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45993.820622222222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45993.820622222222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45993.820622222222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45993.820622222222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45993.820622222222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45993.820622222222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45993.820622222222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45993.820622222222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45993.820622222222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45993.820622222222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45993.820622222222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45993.820622222222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45993.820622222222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45993.820622222222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45993.820622222222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45993.820622222222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45993.820622222222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45993.820622222222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45993.820622222222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45993.820622222222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45993.820622222222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45993.820622222222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45993.820622222222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45993.820622222222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45993.820622222222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45993.820622222222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45993.820622222222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45993.820622222222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45993.820622222222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45993.820622222222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45993.820622222222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45993.820622222222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45993.820622222222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45993.820622222222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45993.820622222222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45993.820622222222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45993.820622222222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45993.820622222222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45993.820622222222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45993.820622222222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45993.820622222222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45993.820622222222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45993.820622222222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45993.820622222222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45993.820622222222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45993.820622222222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45993.820622222222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45993.820622222222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45993.820622222222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45993.820622222222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45993.820622222222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45993.820622222222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45993.820622222222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45993.820622222222</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45993.820622222222</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2025-12-02T16:43:44Z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