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354" documentId="120_S{2AC9BD13-BADA-5192-A53E-5A8FF88502F6}" xr6:coauthVersionLast="47" xr6:coauthVersionMax="47" xr10:uidLastSave="{E3813A64-A9EF-4EDB-B927-5EA750914C3B}"/>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33" i="1"/>
  <c r="G33" i="1"/>
  <c r="I33" i="1"/>
  <c r="J33" i="1"/>
  <c r="L33" i="1"/>
  <c r="B34" i="1"/>
  <c r="G34" i="1"/>
  <c r="I34" i="1"/>
  <c r="J34" i="1"/>
  <c r="L34" i="1"/>
  <c r="B35" i="1"/>
  <c r="G35" i="1"/>
  <c r="I35" i="1"/>
  <c r="J35" i="1"/>
  <c r="L3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4" i="2"/>
  <c r="G4" i="2"/>
  <c r="I4" i="2"/>
  <c r="J4" i="2"/>
  <c r="L4" i="2"/>
  <c r="B5" i="2"/>
  <c r="G5" i="2"/>
  <c r="I5" i="2"/>
  <c r="J5" i="2"/>
  <c r="L5" i="2"/>
  <c r="B6" i="2"/>
  <c r="G6" i="2"/>
  <c r="I6" i="2"/>
  <c r="J6" i="2"/>
  <c r="L6" i="2"/>
  <c r="B7" i="2"/>
  <c r="G7" i="2"/>
  <c r="I7" i="2"/>
  <c r="J7" i="2"/>
  <c r="L7" i="2"/>
  <c r="B8" i="2"/>
  <c r="G8" i="2"/>
  <c r="I8" i="2"/>
  <c r="J8" i="2"/>
  <c r="L8" i="2"/>
  <c r="B9" i="2"/>
  <c r="G9" i="2"/>
  <c r="I9" i="2"/>
  <c r="J9" i="2"/>
  <c r="L9" i="2"/>
  <c r="I3" i="5"/>
  <c r="G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<sst xmlns="http://schemas.openxmlformats.org/spreadsheetml/2006/main" count="180296" uniqueCount="39128">
  <si>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</si>
  <si>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</si>
  <si>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</si>
  <si>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</si>
  <si>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</si>
  <si>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</si>
  <si>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</si>
  <si>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</si>
  <si>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</si>
  <si>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</si>
  <si>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</si>
  <si>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</si>
  <si>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</si>
  <si>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</si>
  <si>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</si>
  <si>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</si>
  <si>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</si>
  <si>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</si>
  <si>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</si>
  <si>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</si>
  <si>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</si>
  <si>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</si>
  <si>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</si>
  <si>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</si>
  <si>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</si>
  <si>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</si>
  <si>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</si>
  <si>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</si>
  <si>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</si>
  <si>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</si>
  <si>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</si>
  <si>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</si>
  <si>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</si>
  <si>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</si>
  <si>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</si>
  <si>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</si>
  <si>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</si>
  <si>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</si>
  <si>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</si>
  <si>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</si>
  <si>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</si>
  <si>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</si>
  <si>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</si>
  <si>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</si>
  <si>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</si>
  <si>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</si>
  <si>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</si>
  <si>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</si>
  <si>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</si>
  <si>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</si>
  <si>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</si>
  <si>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</si>
  <si>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</si>
  <si>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</si>
  <si>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</si>
  <si>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</si>
  <si>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</si>
  <si>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</si>
  <si>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</si>
  <si>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</si>
  <si>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</si>
  <si>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</si>
  <si>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</si>
  <si>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</si>
  <si>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</si>
  <si>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</si>
  <si>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</si>
  <si>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</si>
  <si>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</si>
  <si>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</si>
  <si>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</si>
  <si>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</si>
  <si>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</si>
  <si>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</si>
  <si>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</si>
  <si>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</si>
  <si>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</si>
  <si>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</si>
  <si>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</si>
  <si>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</si>
  <si>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</si>
  <si>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</si>
  <si>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</si>
  <si>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</si>
  <si>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</si>
  <si>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</si>
  <si>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</si>
  <si>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</si>
  <si>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</si>
  <si>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</si>
  <si>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</si>
  <si>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</si>
  <si>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</si>
  <si>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</si>
  <si>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</si>
  <si>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</si>
  <si>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</si>
  <si>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</si>
  <si>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</si>
  <si>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</si>
  <si>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</si>
  <si>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</si>
  <si>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</si>
  <si>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</si>
  <si>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</si>
  <si>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</si>
  <si>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</si>
  <si>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</si>
  <si>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</si>
  <si>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</si>
  <si>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</si>
  <si>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</si>
  <si>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</si>
  <si>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</si>
  <si>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</si>
  <si>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</si>
  <si>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</si>
  <si>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</si>
  <si>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</si>
  <si>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</si>
  <si>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</si>
  <si>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</si>
  <si>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</si>
  <si>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</si>
  <si>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</si>
  <si>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</si>
  <si>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</si>
  <si>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</si>
  <si>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</si>
  <si>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</si>
  <si>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</si>
  <si>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</si>
  <si>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</si>
  <si>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</si>
  <si>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</si>
  <si>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</si>
  <si>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</si>
  <si>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</si>
  <si>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</si>
  <si>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</si>
  <si>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</si>
  <si>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</si>
  <si>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</si>
  <si>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</si>
  <si>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</si>
  <si>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</si>
  <si>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</si>
  <si>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</si>
  <si>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</si>
  <si>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</si>
  <si>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</si>
  <si>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</si>
  <si>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</si>
  <si>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</si>
  <si>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</si>
  <si>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</si>
  <si>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</si>
  <si>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</si>
  <si>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</si>
  <si>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</si>
  <si>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</si>
  <si>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</si>
  <si>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</si>
  <si>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</si>
  <si>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</si>
  <si>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</si>
  <si>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</si>
  <si>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</si>
  <si>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</si>
  <si>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</si>
  <si>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</si>
  <si>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</si>
  <si>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</si>
  <si>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</si>
  <si>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</si>
  <si>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</si>
  <si>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</si>
  <si>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</si>
  <si>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</si>
  <si>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</si>
  <si>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</si>
  <si>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</si>
  <si>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</si>
  <si>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</si>
  <si>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</si>
  <si>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</si>
  <si>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</si>
  <si>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</si>
  <si>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</si>
  <si>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</si>
  <si>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</si>
  <si>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</si>
  <si>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</si>
  <si>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</si>
  <si>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</si>
  <si>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</si>
  <si>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</si>
  <si>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</si>
  <si>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</si>
  <si>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</si>
  <si>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</si>
  <si>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</si>
  <si>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</si>
  <si>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</si>
  <si>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</si>
  <si>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</si>
  <si>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</si>
  <si>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</si>
  <si>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</si>
  <si>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</si>
  <si>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</si>
  <si>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</si>
  <si>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</si>
  <si>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</si>
  <si>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</si>
  <si>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</si>
  <si>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</si>
  <si>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</si>
  <si>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</si>
  <si>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</si>
  <si>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</si>
  <si>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</si>
  <si>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</si>
  <si>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</si>
  <si>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</si>
  <si>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</si>
  <si>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</si>
  <si>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</si>
  <si>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</si>
  <si>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</si>
  <si>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</si>
  <si>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</si>
  <si>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</si>
  <si>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</si>
  <si>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</si>
  <si>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</si>
  <si>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</si>
  <si>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</si>
  <si>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</si>
  <si>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</si>
  <si>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</si>
  <si>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</si>
  <si>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</si>
  <si>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</si>
  <si>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</si>
  <si>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</si>
  <si>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</si>
  <si>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</si>
  <si>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</si>
  <si>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</si>
  <si>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</si>
  <si>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</si>
  <si>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</si>
  <si>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</si>
  <si>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</si>
  <si>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</si>
  <si>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</si>
  <si>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</si>
  <si>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</si>
  <si>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</si>
  <si>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</si>
  <si>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</si>
  <si>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</si>
  <si>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</si>
  <si>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</si>
  <si>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</si>
  <si>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</si>
  <si>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</si>
  <si>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</si>
  <si>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</si>
  <si>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</si>
  <si>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</si>
  <si>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</si>
  <si>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</si>
  <si>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</si>
  <si>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</si>
  <si>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</si>
  <si>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</si>
  <si>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</si>
  <si>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</si>
  <si>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</si>
  <si>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</si>
  <si>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</si>
  <si>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</si>
  <si>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</si>
  <si>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</si>
  <si>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</si>
  <si>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</si>
  <si>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</si>
  <si>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</si>
  <si>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</si>
  <si>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</si>
  <si>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</si>
  <si>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</si>
  <si>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</si>
  <si>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</si>
  <si>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</si>
  <si>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</si>
  <si>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</si>
  <si>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</si>
  <si>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</si>
  <si>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</si>
  <si>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</si>
  <si>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</si>
  <si>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</si>
  <si>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</si>
  <si>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</si>
  <si>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</si>
  <si>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</si>
  <si>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</si>
  <si>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</si>
  <si>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</si>
  <si>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</si>
  <si>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</si>
  <si>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</si>
  <si>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</si>
  <si>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</si>
  <si>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</si>
  <si>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</si>
  <si>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</si>
  <si>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</si>
  <si>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</si>
  <si>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</si>
  <si>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</si>
  <si>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</si>
  <si>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</si>
  <si>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</si>
  <si>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</si>
  <si>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</si>
  <si>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</si>
  <si>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</si>
  <si>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</si>
  <si>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</si>
  <si>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</si>
  <si>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</si>
  <si>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</si>
  <si>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</si>
  <si>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</si>
  <si>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</si>
  <si>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</si>
  <si>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</si>
  <si>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</si>
  <si>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</si>
  <si>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</si>
  <si>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</si>
  <si>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</si>
  <si>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</si>
  <si>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</si>
  <si>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</si>
  <si>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</si>
  <si>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</si>
  <si>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</si>
  <si>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</si>
  <si>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</si>
  <si>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</si>
  <si>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</si>
  <si>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</si>
  <si>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</si>
  <si>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</si>
  <si>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</si>
  <si>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</si>
  <si>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</si>
  <si>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</si>
  <si>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</si>
  <si>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</si>
  <si>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</si>
  <si>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</si>
  <si>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</si>
  <si>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</si>
  <si>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</si>
  <si>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</si>
  <si>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</si>
  <si>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</si>
  <si>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</si>
  <si>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</si>
  <si>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</si>
  <si>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</si>
  <si>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</si>
  <si>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</si>
  <si>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</si>
  <si>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</si>
  <si>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</si>
  <si>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</si>
  <si>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</si>
  <si>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</si>
  <si>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</si>
  <si>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</si>
  <si>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</si>
  <si>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</si>
  <si>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</si>
  <si>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</si>
  <si>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</si>
  <si>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</si>
  <si>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</si>
  <si>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</si>
  <si>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</si>
  <si>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</si>
  <si>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</si>
  <si>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</si>
  <si>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</si>
  <si>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</si>
  <si>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</si>
  <si>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</si>
  <si>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</si>
  <si>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</si>
  <si>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</si>
  <si>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</si>
  <si>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</si>
  <si>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</si>
  <si>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</si>
  <si>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</si>
  <si>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</si>
  <si>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</si>
  <si>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</si>
  <si>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</si>
  <si>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</si>
  <si>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</si>
  <si>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</si>
  <si>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</si>
  <si>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</si>
  <si>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</si>
  <si>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</si>
  <si>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</si>
  <si>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</si>
  <si>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</si>
  <si>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</si>
  <si>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</si>
  <si>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</si>
  <si>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</si>
  <si>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</si>
  <si>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</si>
  <si>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</si>
  <si>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</si>
  <si>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</si>
  <si>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</si>
  <si>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</si>
  <si>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</si>
  <si>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</si>
  <si>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</si>
  <si>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</si>
  <si>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</si>
  <si>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</si>
  <si>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</si>
  <si>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</si>
  <si>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</si>
  <si>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</si>
  <si>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</si>
  <si>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</si>
  <si>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</si>
  <si>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</si>
  <si>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</si>
  <si>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</si>
  <si>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</si>
  <si>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</si>
  <si>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</si>
  <si>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</si>
  <si>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</si>
  <si>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</si>
  <si>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</si>
  <si>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</si>
  <si>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</si>
  <si>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</si>
  <si>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</si>
  <si>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</si>
  <si>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</si>
  <si>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</si>
  <si>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</si>
  <si>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</si>
  <si>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</si>
  <si>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</si>
  <si>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</si>
  <si>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</si>
  <si>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</si>
  <si>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</si>
  <si>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</si>
  <si>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</si>
  <si>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</si>
  <si>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</si>
  <si>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</si>
  <si>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</si>
  <si>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</si>
  <si>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</si>
  <si>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</si>
  <si>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</si>
  <si>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</si>
  <si>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</si>
  <si>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</si>
  <si>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</si>
  <si>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</si>
  <si>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</si>
  <si>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</si>
  <si>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</si>
  <si>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</si>
  <si>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</si>
  <si>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</si>
  <si>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</si>
  <si>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</si>
  <si>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</si>
  <si>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</si>
  <si>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</si>
  <si>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</si>
  <si>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</si>
  <si>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</si>
  <si>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</si>
  <si>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</si>
  <si>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</si>
  <si>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</si>
  <si>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</si>
  <si>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</si>
  <si>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</si>
  <si>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</si>
  <si>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</si>
  <si>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</si>
  <si>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</si>
  <si>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</si>
  <si>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</si>
  <si>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</si>
  <si>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</si>
  <si>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</si>
  <si>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</si>
  <si>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</si>
  <si>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</si>
  <si>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</si>
  <si>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</si>
  <si>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</si>
  <si>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</si>
  <si>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</si>
  <si>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</si>
  <si>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</si>
  <si>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</si>
  <si>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</si>
  <si>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</si>
  <si>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</si>
  <si>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</si>
  <si>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</si>
  <si>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</si>
  <si>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</si>
  <si>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</si>
  <si>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</si>
  <si>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</si>
  <si>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</si>
  <si>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</si>
  <si>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</si>
  <si>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</si>
  <si>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</si>
  <si>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</si>
  <si>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</si>
  <si>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</si>
  <si>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</si>
  <si>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</si>
  <si>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</si>
  <si>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</si>
  <si>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</si>
  <si>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</si>
  <si>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</si>
  <si>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</si>
  <si>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</si>
  <si>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</si>
  <si>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</si>
  <si>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</si>
  <si>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</si>
  <si>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</si>
  <si>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</si>
  <si>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</si>
  <si>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</si>
  <si>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</si>
  <si>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</si>
  <si>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</si>
  <si>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</si>
  <si>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</si>
  <si>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</si>
  <si>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</si>
  <si>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</si>
  <si>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</si>
  <si>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</si>
  <si>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</si>
  <si>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</si>
  <si>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</si>
  <si>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</si>
  <si>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</si>
  <si>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</si>
  <si>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</si>
  <si>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</si>
  <si>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</si>
  <si>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</si>
  <si>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</si>
  <si>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</si>
  <si>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</si>
  <si>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</si>
  <si>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</si>
  <si>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</si>
  <si>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</si>
  <si>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</si>
  <si>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</si>
  <si>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</si>
  <si>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</si>
  <si>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</si>
  <si>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</si>
  <si>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</si>
  <si>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</si>
  <si>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</si>
  <si>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</si>
  <si>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</si>
  <si>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</si>
  <si>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</si>
  <si>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</si>
  <si>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</si>
  <si>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</si>
  <si>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</si>
  <si>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</si>
  <si>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</si>
  <si>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</si>
  <si>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</si>
  <si>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</si>
  <si>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</si>
  <si>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</si>
  <si>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</si>
  <si>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</si>
  <si>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</si>
  <si>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</si>
  <si>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</si>
  <si>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</si>
  <si>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</si>
  <si>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</si>
  <si>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</si>
  <si>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</si>
  <si>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</si>
  <si>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</si>
  <si>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</si>
  <si>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</si>
  <si>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</si>
  <si>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</si>
  <si>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</si>
  <si>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</si>
  <si>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</si>
  <si>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</si>
  <si>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</si>
  <si>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</si>
  <si>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</si>
  <si>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</si>
  <si>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</si>
  <si>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</si>
  <si>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</si>
  <si>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</si>
  <si>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</si>
  <si>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</si>
  <si>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</si>
  <si>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</si>
  <si>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</si>
  <si>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</si>
  <si>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</si>
  <si>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</si>
  <si>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</si>
  <si>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</si>
  <si>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</si>
  <si>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</si>
  <si>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</si>
  <si>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</si>
  <si>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</si>
  <si>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</si>
  <si>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</si>
  <si>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</si>
  <si>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</si>
  <si>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</si>
  <si>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</si>
  <si>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</si>
  <si>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</si>
  <si>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</si>
  <si>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</si>
  <si>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</si>
  <si>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</si>
  <si>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</si>
  <si>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</si>
  <si>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</si>
  <si>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</si>
  <si>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</si>
  <si>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</si>
  <si>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</si>
  <si>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</si>
  <si>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</si>
  <si>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</si>
  <si>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</si>
  <si>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</si>
  <si>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</si>
  <si>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</si>
  <si>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</si>
  <si>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</si>
  <si>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</si>
  <si>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</si>
  <si>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</si>
  <si>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</si>
  <si>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</si>
  <si>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</si>
  <si>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</si>
  <si>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</si>
  <si>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</si>
  <si>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</si>
  <si>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</si>
  <si>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</si>
  <si>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</si>
  <si>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</si>
  <si>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</si>
  <si>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</si>
  <si>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</si>
  <si>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</si>
  <si>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</si>
  <si>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</si>
  <si>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</si>
  <si>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</si>
  <si>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</si>
  <si>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</si>
  <si>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</si>
  <si>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</si>
  <si>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</si>
  <si>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</si>
  <si>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</si>
  <si>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</si>
  <si>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</si>
  <si>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</si>
  <si>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</si>
  <si>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</si>
  <si>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</si>
  <si>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</si>
  <si>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</si>
  <si>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</si>
  <si>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</si>
  <si>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</si>
  <si>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</si>
  <si>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</si>
  <si>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</si>
  <si>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</si>
  <si>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</si>
  <si>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</si>
  <si>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</si>
  <si>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</si>
  <si>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</si>
  <si>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</si>
  <si>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</si>
  <si>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</si>
  <si>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</si>
  <si>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</si>
  <si>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</si>
  <si>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</si>
  <si>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</si>
  <si>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</si>
  <si>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</si>
  <si>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</si>
  <si>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</si>
  <si>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</si>
  <si>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</si>
  <si>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</si>
  <si>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</si>
  <si>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</si>
  <si>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</si>
  <si>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</si>
  <si>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</si>
  <si>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</si>
  <si>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</si>
  <si>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</si>
  <si>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</si>
  <si>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</si>
  <si>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</si>
  <si>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</si>
  <si>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</si>
  <si>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</si>
  <si>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</si>
  <si>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</si>
  <si>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</si>
  <si>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</si>
  <si>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</si>
  <si>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</si>
  <si>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</si>
  <si>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</si>
  <si>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</si>
  <si>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</si>
  <si>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</si>
  <si>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</si>
  <si>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</si>
  <si>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</si>
  <si>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</si>
  <si>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</si>
  <si>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</si>
  <si>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</si>
  <si>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</si>
  <si>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</si>
  <si>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</si>
  <si>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</si>
  <si>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</si>
  <si>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</si>
  <si>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</si>
  <si>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</si>
  <si>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</si>
  <si>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</si>
  <si>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</si>
  <si>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</si>
  <si>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</si>
  <si>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</si>
  <si>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</si>
  <si>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</si>
  <si>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</si>
  <si>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</si>
  <si>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</si>
  <si>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</si>
  <si>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</si>
  <si>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</si>
  <si>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</si>
  <si>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</si>
  <si>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</si>
  <si>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</si>
  <si>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</si>
  <si>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</si>
  <si>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</si>
  <si>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</si>
  <si>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</si>
  <si>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</si>
  <si>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</si>
  <si>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</si>
  <si>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</si>
  <si>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</si>
  <si>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</si>
  <si>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</si>
  <si>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</si>
  <si>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</si>
  <si>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</si>
  <si>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</si>
  <si>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</si>
  <si>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</si>
  <si>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</si>
  <si>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</si>
  <si>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</si>
  <si>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</si>
  <si>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</si>
  <si>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</si>
  <si>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</si>
  <si>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</si>
  <si>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</si>
  <si>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</si>
  <si>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</si>
  <si>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</si>
  <si>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</si>
  <si>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</si>
  <si>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</si>
  <si>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</si>
  <si>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</si>
  <si>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</si>
  <si>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</si>
  <si>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</si>
  <si>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</si>
  <si>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</si>
  <si>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</si>
  <si>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</si>
  <si>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</si>
  <si>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</si>
  <si>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</si>
  <si>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</si>
  <si>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</si>
  <si>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</si>
  <si>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</si>
  <si>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</si>
  <si>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</si>
  <si>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</si>
  <si>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</si>
  <si>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</si>
  <si>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</si>
  <si>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</si>
  <si>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</si>
  <si>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</si>
  <si>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</si>
  <si>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</si>
  <si>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</si>
  <si>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</si>
  <si>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</si>
  <si>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</si>
  <si>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</si>
  <si>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</si>
  <si>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</si>
  <si>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</si>
  <si>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</si>
  <si>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</si>
  <si>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</si>
  <si>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</si>
  <si>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</si>
  <si>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</si>
  <si>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</si>
  <si>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</si>
  <si>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</si>
  <si>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</si>
  <si>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</si>
  <si>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</si>
  <si>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</si>
  <si>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</si>
  <si>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</si>
  <si>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</si>
  <si>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</si>
  <si>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</si>
  <si>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</si>
  <si>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</si>
  <si>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</si>
  <si>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</si>
  <si>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</si>
  <si>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</si>
  <si>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</si>
  <si>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</si>
  <si>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</si>
  <si>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</si>
  <si>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</si>
  <si>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</si>
  <si>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</si>
  <si>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</si>
  <si>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</si>
  <si>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</si>
  <si>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</si>
  <si>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</si>
  <si>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</si>
  <si>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</si>
  <si>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</si>
  <si>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</si>
  <si>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</si>
  <si>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</si>
  <si>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</si>
  <si>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</si>
  <si>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</si>
  <si>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</si>
  <si>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</si>
  <si>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</si>
  <si>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</si>
  <si>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</si>
  <si>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</si>
  <si>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</si>
  <si>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</si>
  <si>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</si>
  <si>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</si>
  <si>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</si>
  <si>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</si>
  <si>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</si>
  <si>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</si>
  <si>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</si>
  <si>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</si>
  <si>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</si>
  <si>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</si>
  <si>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</si>
  <si>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</si>
  <si>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</si>
  <si>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</si>
  <si>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</si>
  <si>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</si>
  <si>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</si>
  <si>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</si>
  <si>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</si>
  <si>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</si>
  <si>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</si>
  <si>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</si>
  <si>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</si>
  <si>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</si>
  <si>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</si>
  <si>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</si>
  <si>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</si>
  <si>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</si>
  <si>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</si>
  <si>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</si>
  <si>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</si>
  <si>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</si>
  <si>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</si>
  <si>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</si>
  <si>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</si>
  <si>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</si>
  <si>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</si>
  <si>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</si>
  <si>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</si>
  <si>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</si>
  <si>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</si>
  <si>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</si>
  <si>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</si>
  <si>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</si>
  <si>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</si>
  <si>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</si>
  <si>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</si>
  <si>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</si>
  <si>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</si>
  <si>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</si>
  <si>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</si>
  <si>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</si>
  <si>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</si>
  <si>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</si>
  <si>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</si>
  <si>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</si>
  <si>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</si>
  <si>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</si>
  <si>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</si>
  <si>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</si>
  <si>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</si>
  <si>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</si>
  <si>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</si>
  <si>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</si>
  <si>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</si>
  <si>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</si>
  <si>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</si>
  <si>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</si>
  <si>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</si>
  <si>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</si>
  <si>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</si>
  <si>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</si>
  <si>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</si>
  <si>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</si>
  <si>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</si>
  <si>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</si>
  <si>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</si>
  <si>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</si>
  <si>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</si>
  <si>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</si>
  <si>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</si>
  <si>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</si>
  <si>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</si>
  <si>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</si>
  <si>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</si>
  <si>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</si>
  <si>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</si>
  <si>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</si>
  <si>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</si>
  <si>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</si>
  <si>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</si>
  <si>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</si>
  <si>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</si>
  <si>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</si>
  <si>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</si>
  <si>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</si>
  <si>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</si>
  <si>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</si>
  <si>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</si>
  <si>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</si>
  <si>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</si>
  <si>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</si>
  <si>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</si>
  <si>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</si>
  <si>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</si>
  <si>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</si>
  <si>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</si>
  <si>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</si>
  <si>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</si>
  <si>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</si>
  <si>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</si>
  <si>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</si>
  <si>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</si>
  <si>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</si>
  <si>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</si>
  <si>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</si>
  <si>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</si>
  <si>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</si>
  <si>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</si>
  <si>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</si>
  <si>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</si>
  <si>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</si>
  <si>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</si>
  <si>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</si>
  <si>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</si>
  <si>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</si>
  <si>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</si>
  <si>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</si>
  <si>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</si>
  <si>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</si>
  <si>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</si>
  <si>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</si>
  <si>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</si>
  <si>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</si>
  <si>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</si>
  <si>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</si>
  <si>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</si>
  <si>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</si>
  <si>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</si>
  <si>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</si>
  <si>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</si>
  <si>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</si>
  <si>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</si>
  <si>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</si>
  <si>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</si>
  <si>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</si>
  <si>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</si>
  <si>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</si>
  <si>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</si>
  <si>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</si>
  <si>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</si>
  <si>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</si>
  <si>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</si>
  <si>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</si>
  <si>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</si>
  <si>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</si>
  <si>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</si>
  <si>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</si>
  <si>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</si>
  <si>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</si>
  <si>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</si>
  <si>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</si>
  <si>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</si>
  <si>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</si>
  <si>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</si>
  <si>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</si>
  <si>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</si>
  <si>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</si>
  <si>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</si>
  <si>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</si>
  <si>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</si>
  <si>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</si>
  <si>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</si>
  <si>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</si>
  <si>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</si>
  <si>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</si>
  <si>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</si>
  <si>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</si>
  <si>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</si>
  <si>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</si>
  <si>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</si>
  <si>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</si>
  <si>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</si>
  <si>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</si>
  <si>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</si>
  <si>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</si>
  <si>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</si>
  <si>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</si>
  <si>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</si>
  <si>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</si>
  <si>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</si>
  <si>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</si>
  <si>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</si>
  <si>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</si>
  <si>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</si>
  <si>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</si>
  <si>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</si>
  <si>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</si>
  <si>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</si>
  <si>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</si>
  <si>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</si>
  <si>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</si>
  <si>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</si>
  <si>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</si>
  <si>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</si>
  <si>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</si>
  <si>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</si>
  <si>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</si>
  <si>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</si>
  <si>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</si>
  <si>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</si>
  <si>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</si>
  <si>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</si>
  <si>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</si>
  <si>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</si>
  <si>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</si>
  <si>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</si>
  <si>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</si>
  <si>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</si>
  <si>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</si>
  <si>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</si>
  <si>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</si>
  <si>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</si>
  <si>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</si>
  <si>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</si>
  <si>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</si>
  <si>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</si>
  <si>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</si>
  <si>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</si>
  <si>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</si>
  <si>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</si>
  <si>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</si>
  <si>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</si>
  <si>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</si>
  <si>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</si>
  <si>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</si>
  <si>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</si>
  <si>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</si>
  <si>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</si>
  <si>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</si>
  <si>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</si>
  <si>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</si>
  <si>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</si>
  <si>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</si>
  <si>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</si>
  <si>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</si>
  <si>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</si>
  <si>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</si>
  <si>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</si>
  <si>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</si>
  <si>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</si>
  <si>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</si>
  <si>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</si>
  <si>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</si>
  <si>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</si>
  <si>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</si>
  <si>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</si>
  <si>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</si>
  <si>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</si>
  <si>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</si>
  <si>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</si>
  <si>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</si>
  <si>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</si>
  <si>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</si>
  <si>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</si>
  <si>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</si>
  <si>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</si>
  <si>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</si>
  <si>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</si>
  <si>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</si>
  <si>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</si>
  <si>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</si>
  <si>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</si>
  <si>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</si>
  <si>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</si>
  <si>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</si>
  <si>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</si>
  <si>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</si>
  <si>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</si>
  <si>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</si>
  <si>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</si>
  <si>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</si>
  <si>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</si>
  <si>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</si>
  <si>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</si>
  <si>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</si>
  <si>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</si>
  <si>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</si>
  <si>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</si>
  <si>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</si>
  <si>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</si>
  <si>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</si>
  <si>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</si>
  <si>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</si>
  <si>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</si>
  <si>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</si>
  <si>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</si>
  <si>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</si>
  <si>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</si>
  <si>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</si>
  <si>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</si>
  <si>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</si>
  <si>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</si>
  <si>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</si>
  <si>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</si>
  <si>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</si>
  <si>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</si>
  <si>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</si>
  <si>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</si>
  <si>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</si>
  <si>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</si>
  <si>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</si>
  <si>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</si>
  <si>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</si>
  <si>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</si>
  <si>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</si>
  <si>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</si>
  <si>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</si>
  <si>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</si>
  <si>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</si>
  <si>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</si>
  <si>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</si>
  <si>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</si>
  <si>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</si>
  <si>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</si>
  <si>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</si>
  <si>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</si>
  <si>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</si>
  <si>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</si>
  <si>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</si>
  <si>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</si>
  <si>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</si>
  <si>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</si>
  <si>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</si>
  <si>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</si>
  <si>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</si>
  <si>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</si>
  <si>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</si>
  <si>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</si>
  <si>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</si>
  <si>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</si>
  <si>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</si>
  <si>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</si>
  <si>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</si>
  <si>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</si>
  <si>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</si>
  <si>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</si>
  <si>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</si>
  <si>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</si>
  <si>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</si>
  <si>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</si>
  <si>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</si>
  <si>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</si>
  <si>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</si>
  <si>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</si>
  <si>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</si>
  <si>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</si>
  <si>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</si>
  <si>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</si>
  <si>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</si>
  <si>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</si>
  <si>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</si>
  <si>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</si>
  <si>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</si>
  <si>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</si>
  <si>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</si>
  <si>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</si>
  <si>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</si>
  <si>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</si>
  <si>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</si>
  <si>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</si>
  <si>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</si>
  <si>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</si>
  <si>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</si>
  <si>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</si>
  <si>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</si>
  <si>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</si>
  <si>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</si>
  <si>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</si>
  <si>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</si>
  <si>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</si>
  <si>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</si>
  <si>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</si>
  <si>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</si>
  <si>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</si>
  <si>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</si>
  <si>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</si>
  <si>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</si>
  <si>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</si>
  <si>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</si>
  <si>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</si>
  <si>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</si>
  <si>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</si>
  <si>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</si>
  <si>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</si>
  <si>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</si>
  <si>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</si>
  <si>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</si>
  <si>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</si>
  <si>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</si>
  <si>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</si>
  <si>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</si>
  <si>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</si>
  <si>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</si>
  <si>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</si>
  <si>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</si>
  <si>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</si>
  <si>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</si>
  <si>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</si>
  <si>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</si>
  <si>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</si>
  <si>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</si>
  <si>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</si>
  <si>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</si>
  <si>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</si>
  <si>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</si>
  <si>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</si>
  <si>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</si>
  <si>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</si>
  <si>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</si>
  <si>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</si>
  <si>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</si>
  <si>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</si>
  <si>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</si>
  <si>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</si>
  <si>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</si>
  <si>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</si>
  <si>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</si>
  <si>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</si>
  <si>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</si>
  <si>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</si>
  <si>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</si>
  <si>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</si>
  <si>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</si>
  <si>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</si>
  <si>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</si>
  <si>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</si>
  <si>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</si>
  <si>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</si>
  <si>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</si>
  <si>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</si>
  <si>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</si>
  <si>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</si>
  <si>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</si>
  <si>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</si>
  <si>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</si>
  <si>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</si>
  <si>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</si>
  <si>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</si>
  <si>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</si>
  <si>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</si>
  <si>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</si>
  <si>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</si>
  <si>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</si>
  <si>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</si>
  <si>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</si>
  <si>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</si>
  <si>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</si>
  <si>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</si>
  <si>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</si>
  <si>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</si>
  <si>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</si>
  <si>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</si>
  <si>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</si>
  <si>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</si>
  <si>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</si>
  <si>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</si>
  <si>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</si>
  <si>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</si>
  <si>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</si>
  <si>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</si>
  <si>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</si>
  <si>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</si>
  <si>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</si>
  <si>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</si>
  <si>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</si>
  <si>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</si>
  <si>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</si>
  <si>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</si>
  <si>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</si>
  <si>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</si>
  <si>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</si>
  <si>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</si>
  <si>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</si>
  <si>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</si>
  <si>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</si>
  <si>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</si>
  <si>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</si>
  <si>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</si>
  <si>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</si>
  <si>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</si>
  <si>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</si>
  <si>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</si>
  <si>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</si>
  <si>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</si>
  <si>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</si>
  <si>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</si>
  <si>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</si>
  <si>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</si>
  <si>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</si>
  <si>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</si>
  <si>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</si>
  <si>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</si>
  <si>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</si>
  <si>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</si>
  <si>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</si>
  <si>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</si>
  <si>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</si>
  <si>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</si>
  <si>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</si>
  <si>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</si>
  <si>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</si>
  <si>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</si>
  <si>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</si>
  <si>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</si>
  <si>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</si>
  <si>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</si>
  <si>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</si>
  <si>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</si>
  <si>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</si>
  <si>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</si>
  <si>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</si>
  <si>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</si>
  <si>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</si>
  <si>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</si>
  <si>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</si>
  <si>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</si>
  <si>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</si>
  <si>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</si>
  <si>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</si>
  <si>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</si>
  <si>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</si>
  <si>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</si>
  <si>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</si>
  <si>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</si>
  <si>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</si>
  <si>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</si>
  <si>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</si>
  <si>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</si>
  <si>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</si>
  <si>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</si>
  <si>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</si>
  <si>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</si>
  <si>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</si>
  <si>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</si>
  <si>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</si>
  <si>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</si>
  <si>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</si>
  <si>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</si>
  <si>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</si>
  <si>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</si>
  <si>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</si>
  <si>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</si>
  <si>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</si>
  <si>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</si>
  <si>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</si>
  <si>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</si>
  <si>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</si>
  <si>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</si>
  <si>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</si>
  <si>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</si>
  <si>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</si>
  <si>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</si>
  <si>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</si>
  <si>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</si>
  <si>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</si>
  <si>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</si>
  <si>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</si>
  <si>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</si>
  <si>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</si>
  <si>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</si>
  <si>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</si>
  <si>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</si>
  <si>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</si>
  <si>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</si>
  <si>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</si>
  <si>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</si>
  <si>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</si>
  <si>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</si>
  <si>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</si>
  <si>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</si>
  <si>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</si>
  <si>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</si>
  <si>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</si>
  <si>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</si>
  <si>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</si>
  <si>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</si>
  <si>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</si>
  <si>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</si>
  <si>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</si>
  <si>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</si>
  <si>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</si>
  <si>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</si>
  <si>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</si>
  <si>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</si>
  <si>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</si>
  <si>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</si>
  <si>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</si>
  <si>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</si>
  <si>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</si>
  <si>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</si>
  <si>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</si>
  <si>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</si>
  <si>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</si>
  <si>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</si>
  <si>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</si>
  <si>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</si>
  <si>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</si>
  <si>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</si>
  <si>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</si>
  <si>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</si>
  <si>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</si>
  <si>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</si>
  <si>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</si>
  <si>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</si>
  <si>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</si>
  <si>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</si>
  <si>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</si>
  <si>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</si>
  <si>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</si>
  <si>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</si>
  <si>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</si>
  <si>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</si>
  <si>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</si>
  <si>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</si>
  <si>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</si>
  <si>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</si>
  <si>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</si>
  <si>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</si>
  <si>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</si>
  <si>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</si>
  <si>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</si>
  <si>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</si>
  <si>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</si>
  <si>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</si>
  <si>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</si>
  <si>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</si>
  <si>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</si>
  <si>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</si>
  <si>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</si>
  <si>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</si>
  <si>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</si>
  <si>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</si>
  <si>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</si>
  <si>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</si>
  <si>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</si>
  <si>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</si>
  <si>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</si>
  <si>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</si>
  <si>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</si>
  <si>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</si>
  <si>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</si>
  <si>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</si>
  <si>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</si>
  <si>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</si>
  <si>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</si>
  <si>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</si>
  <si>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</si>
  <si>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</si>
  <si>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</si>
  <si>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</si>
  <si>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</si>
  <si>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</si>
  <si>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</si>
  <si>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</si>
  <si>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</si>
  <si>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</si>
  <si>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</si>
  <si>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</si>
  <si>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</si>
  <si>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</si>
  <si>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</si>
  <si>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</si>
  <si>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</si>
  <si>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</si>
  <si>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</si>
  <si>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</si>
  <si>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</si>
  <si>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</si>
  <si>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</si>
  <si>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</si>
  <si>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</si>
  <si>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</si>
  <si>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</si>
  <si>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</si>
  <si>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</si>
  <si>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</si>
  <si>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</si>
  <si>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</si>
  <si>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</si>
  <si>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</si>
  <si>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</si>
  <si>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</si>
  <si>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</si>
  <si>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</si>
  <si>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</si>
  <si>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</si>
  <si>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</si>
  <si>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</si>
  <si>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</si>
  <si>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</si>
  <si>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</si>
  <si>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</si>
  <si>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</si>
  <si>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</si>
  <si>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</si>
  <si>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</si>
  <si>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</si>
  <si>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</si>
  <si>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</si>
  <si>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</si>
  <si>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</si>
  <si>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</si>
  <si>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</si>
  <si>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</si>
  <si>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</si>
  <si>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</si>
  <si>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</si>
  <si>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</si>
  <si>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</si>
  <si>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</si>
  <si>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</si>
  <si>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</si>
  <si>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</si>
  <si>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</si>
  <si>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</si>
  <si>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</si>
  <si>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</si>
  <si>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</si>
  <si>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</si>
  <si>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</si>
  <si>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</si>
  <si>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</si>
  <si>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</si>
  <si>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</si>
  <si>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</si>
  <si>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</si>
  <si>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</si>
  <si>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</si>
  <si>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</si>
  <si>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</si>
  <si>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</si>
  <si>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</si>
  <si>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</si>
  <si>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</si>
  <si>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</si>
  <si>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</si>
  <si>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</si>
  <si>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</si>
  <si>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</si>
  <si>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</si>
  <si>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</si>
  <si>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</si>
  <si>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</si>
  <si>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</si>
  <si>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</si>
  <si>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</si>
  <si>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</si>
  <si>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</si>
  <si>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</si>
  <si>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</si>
  <si>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</si>
  <si>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</si>
  <si>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</si>
  <si>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</si>
  <si>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</si>
  <si>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</si>
  <si>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</si>
  <si>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</si>
  <si>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</si>
  <si>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</si>
  <si>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</si>
  <si>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</si>
  <si>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</si>
  <si>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</si>
  <si>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</si>
  <si>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</si>
  <si>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</si>
  <si>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</si>
  <si>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</si>
  <si>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</si>
  <si>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</si>
  <si>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</si>
  <si>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</si>
  <si>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</si>
  <si>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</si>
  <si>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</si>
  <si>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</si>
  <si>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</si>
  <si>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</si>
  <si>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</si>
  <si>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</si>
  <si>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</si>
  <si>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</si>
  <si>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</si>
  <si>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</si>
  <si>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</si>
  <si>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</si>
  <si>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</si>
  <si>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</si>
  <si>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</si>
  <si>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</si>
  <si>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</si>
  <si>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</si>
  <si>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</si>
  <si>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</si>
  <si>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</si>
  <si>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</si>
  <si>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</si>
  <si>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</si>
  <si>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</si>
  <si>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</si>
  <si>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</si>
  <si>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</si>
  <si>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</si>
  <si>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</si>
  <si>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</si>
  <si>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</si>
  <si>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</si>
  <si>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</si>
  <si>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</si>
  <si>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</si>
  <si>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</si>
  <si>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</si>
  <si>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</si>
  <si>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</si>
  <si>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</si>
  <si>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</si>
  <si>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</si>
  <si>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</si>
  <si>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</si>
  <si>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</si>
  <si>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</si>
  <si>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</si>
  <si>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</si>
  <si>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</si>
  <si>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</si>
  <si>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</si>
  <si>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</si>
  <si>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</si>
  <si>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</si>
  <si>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</si>
  <si>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</si>
  <si>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</si>
  <si>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</si>
  <si>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</si>
  <si>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</si>
  <si>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</si>
  <si>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</si>
  <si>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</si>
  <si>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</si>
  <si>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</si>
  <si>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</si>
  <si>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</si>
  <si>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</si>
  <si>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</si>
  <si>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</si>
  <si>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</si>
  <si>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</si>
  <si>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</si>
  <si>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</si>
  <si>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</si>
  <si>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</si>
  <si>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</si>
  <si>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</si>
  <si>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</si>
  <si>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</si>
  <si>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</si>
  <si>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</si>
  <si>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</si>
  <si>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</si>
  <si>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</si>
  <si>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</si>
  <si>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</si>
  <si>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</si>
  <si>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</si>
  <si>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</si>
  <si>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</si>
  <si>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</si>
  <si>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</si>
  <si>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</si>
  <si>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</si>
  <si>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</si>
  <si>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</si>
  <si>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</si>
  <si>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</si>
  <si>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</si>
  <si>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</si>
  <si>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</si>
  <si>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</si>
  <si>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</si>
  <si>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</si>
  <si>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</si>
  <si>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</si>
  <si>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</si>
  <si>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</si>
  <si>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</si>
  <si>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</si>
  <si>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</si>
  <si>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</si>
  <si>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</si>
  <si>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</si>
  <si>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</si>
  <si>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</si>
  <si>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</si>
  <si>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</si>
  <si>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</si>
  <si>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</si>
  <si>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</si>
  <si>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</si>
  <si>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</si>
  <si>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</si>
  <si>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</si>
  <si>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</si>
  <si>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</si>
  <si>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</si>
  <si>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</si>
  <si>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</si>
  <si>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</si>
  <si>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</si>
  <si>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</si>
  <si>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</si>
  <si>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</si>
  <si>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</si>
  <si>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</si>
  <si>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</si>
  <si>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</si>
  <si>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</si>
  <si>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</si>
  <si>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</si>
  <si>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</si>
  <si>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</si>
  <si>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</si>
  <si>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</si>
  <si>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</si>
  <si>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</si>
  <si>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</si>
  <si>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</si>
  <si>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</si>
  <si>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</si>
  <si>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</si>
  <si>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</si>
  <si>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</si>
  <si>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</si>
  <si>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</si>
  <si>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</si>
  <si>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</si>
  <si>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</si>
  <si>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</si>
  <si>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</si>
  <si>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</si>
  <si>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</si>
  <si>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</si>
  <si>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</si>
  <si>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</si>
  <si>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</si>
  <si>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</si>
  <si>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</si>
  <si>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</si>
  <si>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</si>
  <si>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</si>
  <si>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</si>
  <si>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</si>
  <si>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</si>
  <si>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</si>
  <si>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</si>
  <si>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</si>
  <si>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</si>
  <si>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</si>
  <si>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</si>
  <si>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</si>
  <si>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</si>
  <si>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</si>
  <si>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</si>
  <si>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</si>
  <si>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</si>
  <si>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</si>
  <si>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</si>
  <si>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</si>
  <si>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</si>
  <si>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</si>
  <si>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</si>
  <si>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</si>
  <si>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</si>
  <si>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</si>
  <si>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</si>
  <si>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</si>
  <si>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</si>
  <si>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</si>
  <si>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</si>
  <si>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</si>
  <si>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</si>
  <si>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</si>
  <si>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</si>
  <si>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</si>
  <si>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</si>
  <si>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</si>
  <si>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</si>
  <si>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</si>
  <si>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</si>
  <si>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</si>
  <si>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</si>
  <si>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</si>
  <si>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</si>
  <si>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</si>
  <si>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</si>
  <si>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</si>
  <si>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</si>
  <si>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</si>
  <si>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</si>
  <si>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</si>
  <si>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</si>
  <si>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</si>
  <si>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</si>
  <si>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</si>
  <si>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</si>
  <si>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</si>
  <si>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</si>
  <si>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</si>
  <si>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</si>
  <si>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</si>
  <si>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</si>
  <si>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</si>
  <si>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</si>
  <si>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</si>
  <si>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</si>
  <si>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</si>
  <si>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</si>
  <si>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</si>
  <si>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</si>
  <si>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</si>
  <si>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</si>
  <si>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</si>
  <si>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</si>
  <si>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</si>
  <si>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</si>
  <si>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</si>
  <si>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</si>
  <si>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</si>
  <si>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</si>
  <si>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</si>
  <si>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</si>
  <si>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</si>
  <si>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</si>
  <si>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</si>
  <si>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</si>
  <si>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</si>
  <si>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</si>
  <si>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</si>
  <si>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</si>
  <si>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</si>
  <si>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</si>
  <si>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</si>
  <si>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</si>
  <si>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</si>
  <si>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</si>
  <si>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</si>
  <si>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</si>
  <si>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</si>
  <si>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</si>
  <si>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</si>
  <si>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</si>
  <si>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</si>
  <si>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</si>
  <si>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</si>
  <si>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</si>
  <si>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</si>
  <si>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</si>
  <si>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</si>
  <si>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</si>
  <si>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</si>
  <si>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</si>
  <si>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</si>
  <si>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</si>
  <si>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</si>
  <si>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</si>
  <si>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</si>
  <si>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</si>
  <si>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</si>
  <si>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</si>
  <si>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</si>
  <si>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</si>
  <si>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</si>
  <si>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</si>
  <si>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</si>
  <si>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</si>
  <si>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</si>
  <si>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</si>
  <si>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</si>
  <si>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</si>
  <si>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</si>
  <si>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</si>
  <si>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</si>
  <si>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</si>
  <si>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</si>
  <si>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</si>
  <si>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</si>
  <si>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</si>
  <si>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</si>
  <si>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</si>
  <si>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</si>
  <si>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</si>
  <si>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</si>
  <si>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</si>
  <si>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</si>
  <si>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</si>
  <si>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</si>
  <si>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</si>
  <si>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</si>
  <si>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</si>
  <si>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</si>
  <si>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</si>
  <si>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</si>
  <si>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</si>
  <si>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</si>
  <si>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</si>
  <si>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</si>
  <si>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</si>
  <si>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</si>
  <si>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</si>
  <si>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</si>
  <si>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</si>
  <si>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</si>
  <si>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</si>
  <si>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</si>
  <si>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</si>
  <si>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</si>
  <si>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</si>
  <si>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</si>
  <si>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</si>
  <si>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</si>
  <si>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</si>
  <si>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</si>
  <si>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</si>
  <si>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</si>
  <si>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</si>
  <si>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</si>
  <si>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</si>
  <si>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</si>
  <si>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</si>
  <si>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</si>
  <si>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</si>
  <si>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</si>
  <si>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</si>
  <si>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</si>
  <si>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</si>
  <si>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</si>
  <si>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</si>
  <si>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</si>
  <si>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</si>
  <si>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</si>
  <si>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</si>
  <si>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</si>
  <si>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</si>
  <si>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</si>
  <si>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</si>
  <si>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</si>
  <si>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</si>
  <si>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</si>
  <si>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</si>
  <si>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</si>
  <si>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</si>
  <si>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</si>
  <si>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</si>
  <si>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</si>
  <si>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</si>
  <si>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</si>
  <si>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</si>
  <si>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</si>
  <si>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</si>
  <si>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</si>
  <si>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</si>
  <si>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</si>
  <si>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</si>
  <si>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</si>
  <si>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</si>
  <si>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</si>
  <si>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</si>
  <si>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</si>
  <si>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</si>
  <si>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</si>
  <si>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</si>
  <si>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</si>
  <si>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</si>
  <si>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</si>
  <si>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</si>
  <si>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</si>
  <si>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</si>
  <si>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</si>
  <si>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</si>
  <si>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</si>
  <si>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</si>
  <si>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</si>
  <si>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</si>
  <si>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</si>
  <si>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</si>
  <si>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</si>
  <si>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</si>
  <si>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</si>
  <si>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</si>
  <si>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</si>
  <si>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</si>
  <si>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</si>
  <si>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</si>
  <si>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</si>
  <si>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</si>
  <si>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</si>
  <si>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</si>
  <si>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</si>
  <si>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</si>
  <si>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</si>
  <si>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</si>
  <si>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</si>
  <si>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</si>
  <si>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</si>
  <si>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</si>
  <si>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</si>
  <si>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</si>
  <si>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</si>
  <si>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</si>
  <si>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</si>
  <si>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</si>
  <si>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</si>
  <si>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</si>
  <si>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</si>
  <si>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</si>
  <si>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</si>
  <si>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</si>
  <si>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</si>
  <si>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</si>
  <si>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</si>
  <si>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</si>
  <si>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</si>
  <si>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</si>
  <si>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</si>
  <si>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</si>
  <si>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</si>
  <si>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</si>
  <si>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</si>
  <si>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</si>
  <si>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</si>
  <si>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</si>
  <si>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</si>
  <si>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</si>
  <si>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</si>
  <si>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</si>
  <si>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</si>
  <si>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</si>
  <si>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</si>
  <si>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</si>
  <si>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</si>
  <si>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</si>
  <si>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</si>
  <si>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</si>
  <si>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</si>
  <si>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</si>
  <si>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</si>
  <si>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</si>
  <si>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</si>
  <si>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</si>
  <si>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</si>
  <si>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</si>
  <si>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</si>
  <si>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</si>
  <si>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</si>
  <si>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</si>
  <si>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</si>
  <si>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</si>
  <si>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</si>
  <si>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</si>
  <si>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</si>
  <si>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</si>
  <si>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</si>
  <si>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</si>
  <si>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</si>
  <si>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</si>
  <si>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</si>
  <si>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</si>
  <si>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</si>
  <si>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</si>
  <si>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</si>
  <si>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</si>
  <si>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</si>
  <si>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</si>
  <si>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</si>
  <si>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</si>
  <si>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</si>
  <si>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</si>
  <si>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</si>
  <si>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</si>
  <si>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</si>
  <si>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</si>
  <si>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</si>
  <si>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</si>
  <si>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</si>
  <si>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</si>
  <si>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</si>
  <si>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</si>
  <si>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</si>
  <si>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</si>
  <si>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</si>
  <si>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</si>
  <si>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</si>
  <si>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</si>
  <si>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</si>
  <si>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</si>
  <si>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</si>
  <si>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</si>
  <si>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</si>
  <si>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</si>
  <si>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</si>
  <si>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</si>
  <si>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</si>
  <si>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</si>
  <si>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</si>
  <si>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</si>
  <si>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</si>
  <si>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</si>
  <si>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</si>
  <si>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</si>
  <si>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</si>
  <si>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</si>
  <si>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</si>
  <si>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</si>
  <si>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</si>
  <si>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</si>
  <si>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</si>
  <si>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</si>
  <si>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</si>
  <si>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</si>
  <si>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</si>
  <si>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</si>
  <si>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</si>
  <si>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</si>
  <si>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</si>
  <si>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</si>
  <si>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</si>
  <si>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</si>
  <si>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</si>
  <si>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</si>
  <si>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</si>
  <si>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</si>
  <si>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</si>
  <si>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</si>
  <si>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</si>
  <si>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</si>
  <si>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</si>
  <si>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</si>
  <si>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</si>
  <si>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</si>
  <si>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</si>
  <si>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</si>
  <si>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</si>
  <si>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</si>
  <si>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</si>
  <si>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</si>
  <si>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</si>
  <si>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</si>
  <si>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</si>
  <si>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</si>
  <si>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</si>
  <si>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</si>
  <si>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</si>
  <si>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</si>
  <si>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</si>
  <si>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</si>
  <si>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</si>
  <si>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</si>
  <si>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</si>
  <si>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</si>
  <si>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</si>
  <si>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</si>
  <si>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</si>
  <si>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</si>
  <si>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</si>
  <si>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</si>
  <si>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</si>
  <si>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</si>
  <si>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</si>
  <si>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</si>
  <si>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</si>
  <si>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</si>
  <si>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</si>
  <si>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</si>
  <si>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</si>
  <si>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</si>
  <si>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</si>
  <si>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</si>
  <si>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</si>
  <si>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</si>
  <si>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</si>
  <si>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</si>
  <si>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</si>
  <si>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</si>
  <si>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</si>
  <si>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</si>
  <si>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</si>
  <si>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</si>
  <si>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</si>
  <si>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</si>
  <si>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</si>
  <si>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</si>
  <si>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</si>
  <si>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</si>
  <si>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</si>
  <si>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</si>
  <si>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</si>
  <si>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</si>
  <si>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</si>
  <si>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</si>
  <si>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</si>
  <si>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</si>
  <si>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</si>
  <si>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</si>
  <si>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</si>
  <si>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</si>
  <si>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</si>
  <si>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</si>
  <si>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</si>
  <si>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</si>
  <si>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</si>
  <si>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</si>
  <si>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</si>
  <si>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</si>
  <si>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</si>
  <si>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</si>
  <si>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</si>
  <si>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</si>
  <si>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</si>
  <si>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</si>
  <si>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</si>
  <si>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</si>
  <si>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</si>
  <si>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</si>
  <si>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</si>
  <si>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</si>
  <si>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</si>
  <si>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</si>
  <si>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</si>
  <si>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</si>
  <si>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</si>
  <si>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</si>
  <si>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</si>
  <si>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</si>
  <si>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</si>
  <si>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</si>
  <si>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</si>
  <si>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</si>
  <si>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</si>
  <si>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</si>
  <si>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</si>
  <si>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</si>
  <si>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</si>
  <si>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</si>
  <si>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</si>
  <si>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</si>
  <si>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</si>
  <si>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</si>
  <si>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</si>
  <si>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</si>
  <si>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</si>
  <si>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</si>
  <si>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</si>
  <si>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</si>
  <si>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</si>
  <si>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</si>
  <si>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</si>
  <si>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</si>
  <si>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</si>
  <si>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</si>
  <si>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</si>
  <si>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</si>
  <si>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</si>
  <si>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</si>
  <si>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</si>
  <si>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</si>
  <si>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</si>
  <si>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</si>
  <si>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</si>
  <si>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</si>
  <si>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</si>
  <si>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</si>
  <si>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</si>
  <si>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</si>
  <si>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</si>
  <si>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</si>
  <si>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</si>
  <si>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</si>
  <si>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</si>
  <si>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</si>
  <si>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</si>
  <si>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</si>
  <si>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</si>
  <si>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</si>
  <si>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</si>
  <si>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</si>
  <si>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</si>
  <si>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</si>
  <si>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</si>
  <si>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</si>
  <si>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</si>
  <si>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</si>
  <si>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</si>
  <si>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</si>
  <si>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</si>
  <si>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</si>
  <si>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</si>
  <si>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</si>
  <si>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</si>
  <si>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</si>
  <si>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</si>
  <si>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</si>
  <si>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</si>
  <si>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</si>
  <si>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</si>
  <si>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</si>
  <si>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</si>
  <si>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</si>
  <si>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</si>
  <si>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</si>
  <si>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</si>
  <si>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</si>
  <si>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</si>
  <si>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</si>
  <si>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</si>
  <si>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</si>
  <si>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</si>
  <si>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</si>
  <si>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</si>
  <si>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</si>
  <si>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</si>
  <si>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</si>
  <si>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</si>
  <si>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</si>
  <si>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</si>
  <si>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</si>
  <si>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</si>
  <si>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</si>
  <si>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</si>
  <si>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</si>
  <si>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</si>
  <si>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</si>
  <si>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</si>
  <si>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</si>
  <si>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</si>
  <si>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</si>
  <si>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</si>
  <si>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</si>
  <si>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</si>
  <si>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</si>
  <si>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</si>
  <si>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</si>
  <si>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</si>
  <si>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</si>
  <si>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</si>
  <si>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</si>
  <si>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</si>
  <si>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</si>
  <si>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</si>
  <si>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</si>
  <si>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</si>
  <si>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</si>
  <si>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</si>
  <si>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</si>
  <si>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</si>
  <si>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</si>
  <si>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</si>
  <si>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</si>
  <si>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</si>
  <si>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</si>
  <si>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</si>
  <si>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</si>
  <si>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</si>
  <si>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</si>
  <si>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</si>
  <si>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</si>
  <si>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</si>
  <si>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</si>
  <si>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</si>
  <si>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</si>
  <si>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</si>
  <si>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</si>
  <si>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</si>
  <si>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</si>
  <si>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</si>
  <si>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</si>
  <si>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</si>
  <si>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</si>
  <si>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</si>
  <si>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</si>
  <si>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</si>
  <si>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</si>
  <si>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</si>
  <si>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</si>
  <si>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</si>
  <si>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</si>
  <si>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</si>
  <si>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</si>
  <si>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</si>
  <si>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</si>
  <si>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</si>
  <si>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</si>
  <si>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</si>
  <si>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</si>
  <si>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</si>
  <si>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</si>
  <si>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</si>
  <si>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</si>
  <si>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</si>
  <si>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</si>
  <si>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</si>
  <si>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</si>
  <si>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</si>
  <si>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</si>
  <si>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</si>
  <si>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</si>
  <si>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</si>
  <si>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</si>
  <si>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</si>
  <si>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</si>
  <si>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</si>
  <si>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</si>
  <si>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</si>
  <si>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</si>
  <si>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</si>
  <si>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</si>
  <si>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</si>
  <si>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</si>
  <si>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</si>
  <si>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</si>
  <si>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</si>
  <si>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</si>
  <si>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</si>
  <si>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</si>
  <si>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</si>
  <si>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</si>
  <si>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</si>
  <si>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</si>
  <si>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</si>
  <si>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</si>
  <si>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</si>
  <si>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</si>
  <si>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</si>
  <si>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</si>
  <si>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</si>
  <si>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</si>
  <si>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</si>
  <si>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</si>
  <si>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</si>
  <si>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</si>
  <si>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</si>
  <si>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</si>
  <si>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</si>
  <si>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</si>
  <si>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</si>
  <si>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</si>
  <si>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</si>
  <si>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</si>
  <si>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</si>
  <si>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</si>
  <si>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</si>
  <si>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</si>
  <si>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</si>
  <si>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</si>
  <si>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</si>
  <si>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</si>
  <si>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</si>
  <si>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</si>
  <si>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</si>
  <si>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</si>
  <si>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</si>
  <si>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</si>
  <si>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</si>
  <si>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</si>
  <si>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</si>
  <si>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</si>
  <si>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</si>
  <si>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</si>
  <si>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</si>
  <si>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</si>
  <si>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</si>
  <si>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</si>
  <si>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</si>
  <si>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</si>
  <si>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</si>
  <si>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</si>
  <si>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</si>
  <si>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</si>
  <si>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</si>
  <si>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</si>
  <si>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</si>
  <si>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</si>
  <si>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</si>
  <si>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</si>
  <si>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</si>
  <si>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</si>
  <si>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</si>
  <si>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</si>
  <si>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</si>
  <si>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</si>
  <si>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</si>
  <si>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</si>
  <si>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</si>
  <si>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</si>
  <si>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</si>
  <si>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</si>
  <si>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</si>
  <si>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</si>
  <si>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</si>
  <si>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</si>
  <si>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</si>
  <si>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</si>
  <si>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</si>
  <si>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</si>
  <si>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</si>
  <si>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</si>
  <si>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</si>
  <si>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</si>
  <si>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</si>
  <si>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</si>
  <si>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</si>
  <si>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</si>
  <si>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</si>
  <si>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</si>
  <si>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</si>
  <si>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</si>
  <si>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</si>
  <si>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</si>
  <si>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</si>
  <si>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</si>
  <si>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</si>
  <si>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</si>
  <si>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</si>
  <si>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</si>
  <si>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</si>
  <si>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</si>
  <si>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</si>
  <si>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</si>
  <si>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</si>
  <si>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</si>
  <si>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</si>
  <si>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</si>
  <si>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</si>
  <si>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</si>
  <si>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</si>
  <si>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</si>
  <si>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</si>
  <si>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</si>
  <si>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</si>
  <si>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</si>
  <si>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</si>
  <si>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</si>
  <si>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</si>
  <si>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</si>
  <si>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</si>
  <si>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</si>
  <si>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</si>
  <si>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</si>
  <si>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</si>
  <si>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</si>
  <si>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</si>
  <si>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</si>
  <si>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</si>
  <si>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</si>
  <si>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</si>
  <si>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</si>
  <si>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</si>
  <si>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</si>
  <si>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</si>
  <si>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</si>
  <si>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</si>
  <si>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</si>
  <si>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</si>
  <si>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</si>
  <si>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</si>
  <si>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</si>
  <si>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</si>
  <si>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</si>
  <si>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</si>
  <si>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</si>
  <si>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</si>
  <si>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</si>
  <si>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</si>
  <si>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</si>
  <si>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</si>
  <si>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</si>
  <si>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</si>
  <si>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</si>
  <si>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</si>
  <si>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</si>
  <si>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</si>
  <si>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</si>
  <si>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</si>
  <si>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</si>
  <si>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</si>
  <si>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</si>
  <si>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</si>
  <si>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</si>
  <si>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</si>
  <si>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</si>
  <si>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</si>
  <si>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</si>
  <si>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</si>
  <si>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</si>
  <si>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</si>
  <si>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</si>
  <si>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</si>
  <si>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</si>
  <si>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</si>
  <si>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</si>
  <si>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</si>
  <si>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</si>
  <si>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</si>
  <si>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</si>
  <si>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</si>
  <si>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</si>
  <si>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</si>
  <si>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</si>
  <si>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</si>
  <si>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</si>
  <si>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</si>
  <si>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</si>
  <si>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</si>
  <si>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</si>
  <si>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</si>
  <si>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</si>
  <si>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</si>
  <si>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</si>
  <si>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</si>
  <si>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</si>
  <si>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</si>
  <si>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</si>
  <si>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</si>
  <si>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</si>
  <si>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</si>
  <si>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</si>
  <si>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</si>
  <si>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</si>
  <si>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</si>
  <si>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</si>
  <si>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</si>
  <si>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</si>
  <si>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</si>
  <si>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</si>
  <si>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</si>
  <si>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</si>
  <si>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</si>
  <si>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</si>
  <si>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</si>
  <si>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</si>
  <si>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</si>
  <si>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</si>
  <si>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</si>
  <si>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</si>
  <si>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</si>
  <si>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</si>
  <si>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</si>
  <si>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</si>
  <si>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</si>
  <si>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</si>
  <si>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</si>
  <si>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</si>
  <si>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</si>
  <si>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</si>
  <si>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</si>
  <si>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</si>
  <si>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</si>
  <si>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</si>
  <si>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</si>
  <si>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</si>
  <si>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</si>
  <si>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</si>
  <si>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</si>
  <si>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</si>
  <si>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</si>
  <si>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</si>
  <si>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</si>
  <si>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</si>
  <si>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</si>
  <si>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</si>
  <si>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</si>
  <si>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</si>
  <si>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</si>
  <si>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</si>
  <si>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</si>
  <si>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</si>
  <si>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</si>
  <si>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</si>
  <si>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</si>
  <si>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</si>
  <si>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</si>
  <si>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</si>
  <si>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</si>
  <si>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</si>
  <si>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</si>
  <si>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</si>
  <si>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</si>
  <si>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</si>
  <si>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</si>
  <si>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</si>
  <si>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</si>
  <si>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</si>
  <si>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</si>
  <si>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</si>
  <si>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</si>
  <si>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</si>
  <si>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</si>
  <si>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</si>
  <si>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</si>
  <si>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</si>
  <si>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</si>
  <si>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</si>
  <si>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</si>
  <si>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</si>
  <si>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</si>
  <si>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</si>
  <si>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</si>
  <si>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</si>
  <si>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</si>
  <si>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</si>
  <si>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</si>
  <si>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</si>
  <si>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</si>
  <si>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</si>
  <si>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</si>
  <si>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</si>
  <si>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</si>
  <si>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</si>
  <si>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</si>
  <si>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</si>
  <si>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</si>
  <si>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</si>
  <si>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</si>
  <si>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</si>
  <si>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</si>
  <si>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</si>
  <si>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</si>
  <si>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</si>
  <si>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</si>
  <si>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</si>
  <si>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</si>
  <si>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</si>
  <si>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</si>
  <si>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</si>
  <si>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</si>
  <si>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</si>
  <si>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</si>
  <si>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</si>
  <si>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</si>
  <si>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</si>
  <si>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</si>
  <si>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</si>
  <si>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</si>
  <si>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</si>
  <si>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</si>
  <si>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</si>
  <si>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</si>
  <si>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</si>
  <si>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</si>
  <si>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</si>
  <si>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</si>
  <si>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</si>
  <si>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</si>
  <si>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</si>
  <si>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</si>
  <si>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</si>
  <si>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</si>
  <si>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</si>
  <si>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</si>
  <si>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</si>
  <si>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</si>
  <si>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</si>
  <si>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</si>
  <si>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</si>
  <si>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</si>
  <si>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</si>
  <si>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</si>
  <si>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</si>
  <si>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</si>
  <si>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</si>
  <si>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</si>
  <si>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</si>
  <si>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</si>
  <si>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</si>
  <si>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</si>
  <si>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</si>
  <si>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</si>
  <si>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</si>
  <si>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</si>
  <si>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</si>
  <si>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</si>
  <si>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</si>
  <si>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</si>
  <si>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</si>
  <si>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</si>
  <si>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</si>
  <si>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</si>
  <si>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</si>
  <si>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</si>
  <si>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</si>
  <si>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</si>
  <si>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</si>
  <si>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</si>
  <si>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</si>
  <si>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</si>
  <si>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</si>
  <si>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</si>
  <si>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</si>
  <si>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</si>
  <si>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</si>
  <si>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</si>
  <si>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</si>
  <si>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</si>
  <si>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</si>
  <si>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</si>
  <si>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</si>
  <si>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</si>
  <si>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</si>
  <si>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</si>
  <si>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</si>
  <si>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</si>
  <si>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</si>
  <si>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</si>
  <si>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</si>
  <si>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</si>
  <si>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</si>
  <si>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</si>
  <si>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</si>
  <si>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</si>
  <si>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</si>
  <si>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</si>
  <si>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</si>
  <si>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</si>
  <si>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</si>
  <si>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</si>
  <si>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</si>
  <si>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</si>
  <si>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</si>
  <si>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</si>
  <si>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</si>
  <si>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</si>
  <si>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</si>
  <si>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</si>
  <si>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</si>
  <si>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</si>
  <si>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</si>
  <si>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</si>
  <si>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</si>
  <si>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</si>
  <si>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</si>
  <si>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</si>
  <si>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</si>
  <si>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</si>
  <si>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</si>
  <si>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</si>
  <si>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</si>
  <si>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</si>
  <si>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</si>
  <si>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</si>
  <si>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</si>
  <si>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</si>
  <si>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</si>
  <si>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</si>
  <si>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</si>
  <si>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</si>
  <si>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</si>
  <si>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</si>
  <si>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</si>
  <si>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</si>
  <si>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</si>
  <si>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</si>
  <si>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</si>
  <si>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</si>
  <si>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</si>
  <si>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</si>
  <si>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</si>
  <si>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</si>
  <si>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</si>
  <si>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</si>
  <si>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</si>
  <si>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</si>
  <si>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</si>
  <si>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</si>
  <si>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</si>
  <si>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</si>
  <si>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</si>
  <si>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</si>
  <si>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</si>
  <si>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</si>
  <si>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</si>
  <si>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</si>
  <si>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</si>
  <si>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</si>
  <si>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</si>
  <si>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</si>
  <si>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</si>
  <si>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</si>
  <si>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</si>
  <si>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</si>
  <si>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</si>
  <si>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</si>
  <si>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</si>
  <si>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</si>
  <si>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</si>
  <si>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</si>
  <si>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</si>
  <si>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</si>
  <si>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</si>
  <si>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</si>
  <si>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</si>
  <si>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</si>
  <si>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</si>
  <si>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</si>
  <si>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</si>
  <si>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</si>
  <si>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</si>
  <si>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</si>
  <si>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</si>
  <si>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</si>
  <si>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</si>
  <si>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</si>
  <si>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</si>
  <si>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</si>
  <si>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</si>
  <si>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</si>
  <si>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</si>
  <si>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</si>
  <si>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</si>
  <si>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</si>
  <si>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</si>
  <si>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</si>
  <si>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</si>
  <si>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</si>
  <si>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</si>
  <si>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</si>
  <si>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</si>
  <si>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</si>
  <si>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</si>
  <si>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</si>
  <si>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</si>
  <si>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</si>
  <si>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</si>
  <si>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</si>
  <si>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</si>
  <si>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</si>
  <si>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</si>
  <si>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</si>
  <si>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</si>
  <si>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</si>
  <si>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</si>
  <si>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</si>
  <si>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</si>
  <si>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</si>
  <si>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</si>
  <si>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</si>
  <si>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</si>
  <si>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</si>
  <si>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</si>
  <si>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</si>
  <si>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</si>
  <si>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</si>
  <si>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</si>
  <si>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</si>
  <si>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</si>
  <si>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</si>
  <si>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</si>
  <si>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</si>
  <si>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</si>
  <si>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</si>
  <si>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</si>
  <si>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</si>
  <si>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</si>
  <si>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</si>
  <si>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</si>
  <si>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</si>
  <si>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</si>
  <si>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</si>
  <si>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</si>
  <si>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</si>
  <si>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</si>
  <si>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</si>
  <si>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</si>
  <si>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</si>
  <si>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</si>
  <si>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</si>
  <si>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</si>
  <si>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</si>
  <si>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</si>
  <si>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</si>
  <si>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</si>
  <si>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</si>
  <si>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</si>
  <si>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</si>
  <si>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</si>
  <si>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</si>
  <si>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</si>
  <si>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</si>
  <si>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</si>
  <si>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</si>
  <si>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</si>
  <si>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</si>
  <si>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</si>
  <si>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</si>
  <si>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</si>
  <si>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</si>
  <si>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</si>
  <si>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</si>
  <si>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</si>
  <si>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</si>
  <si>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</si>
  <si>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</si>
  <si>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</si>
  <si>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</si>
  <si>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</si>
  <si>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</si>
  <si>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</si>
  <si>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</si>
  <si>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</si>
  <si>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</si>
  <si>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</si>
  <si>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</si>
  <si>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</si>
  <si>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</si>
  <si>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</si>
  <si>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</si>
  <si>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</si>
  <si>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</si>
  <si>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</si>
  <si>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</si>
  <si>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</si>
  <si>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</si>
  <si>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</si>
  <si>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</si>
  <si>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</si>
  <si>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</si>
  <si>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</si>
  <si>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</si>
  <si>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</si>
  <si>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</si>
  <si>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</si>
  <si>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</si>
  <si>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</si>
  <si>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</si>
  <si>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</si>
  <si>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</si>
  <si>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</si>
  <si>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</si>
  <si>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</si>
  <si>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</si>
  <si>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</si>
  <si>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</si>
  <si>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</si>
  <si>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</si>
  <si>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</si>
  <si>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</si>
  <si>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</si>
  <si>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</si>
  <si>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</si>
  <si>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</si>
  <si>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</si>
  <si>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</si>
  <si>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</si>
  <si>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</si>
  <si>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</si>
  <si>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</si>
  <si>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</si>
  <si>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</si>
  <si>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</si>
  <si>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</si>
  <si>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</si>
  <si>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</si>
  <si>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</si>
  <si>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</si>
  <si>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</si>
  <si>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</si>
  <si>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</si>
  <si>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</si>
  <si>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</si>
  <si>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</si>
  <si>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</si>
  <si>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</si>
  <si>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</si>
  <si>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</si>
  <si>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</si>
  <si>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</si>
  <si>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</si>
  <si>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</si>
  <si>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</si>
  <si>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</si>
  <si>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</si>
  <si>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</si>
  <si>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</si>
  <si>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</si>
  <si>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</si>
  <si>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</si>
  <si>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</si>
  <si>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</si>
  <si>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</si>
  <si>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</si>
  <si>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</si>
  <si>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</si>
  <si>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</si>
  <si>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</si>
  <si>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</si>
  <si>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</si>
  <si>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</si>
  <si>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</si>
  <si>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</si>
  <si>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</si>
  <si>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</si>
  <si>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</si>
  <si>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</si>
  <si>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</si>
  <si>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</si>
  <si>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</si>
  <si>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</si>
  <si>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</si>
  <si>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</si>
  <si>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</si>
  <si>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</si>
  <si>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</si>
  <si>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</si>
  <si>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</si>
  <si>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</si>
  <si>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</si>
  <si>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</si>
  <si>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</si>
  <si>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</si>
  <si>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</si>
  <si>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</si>
  <si>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</si>
  <si>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</si>
  <si>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</si>
  <si>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</si>
  <si>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</si>
  <si>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</si>
  <si>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</si>
  <si>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</si>
  <si>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</si>
  <si>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</si>
  <si>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</si>
  <si>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</si>
  <si>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</si>
  <si>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</si>
  <si>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</si>
  <si>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</si>
  <si>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</si>
  <si>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</si>
  <si>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</si>
  <si>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</si>
  <si>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</si>
  <si>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</si>
  <si>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</si>
  <si>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</si>
  <si>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</si>
  <si>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</si>
  <si>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</si>
  <si>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</si>
  <si>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</si>
  <si>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</si>
  <si>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</si>
  <si>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</si>
  <si>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</si>
  <si>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</si>
  <si>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</si>
  <si>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</si>
  <si>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</si>
  <si>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</si>
  <si>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</si>
  <si>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</si>
  <si>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</si>
  <si>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</si>
  <si>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</si>
  <si>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</si>
  <si>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</si>
  <si>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</si>
  <si>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</si>
  <si>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</si>
  <si>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</si>
  <si>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</si>
  <si>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</si>
  <si>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</si>
  <si>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</si>
  <si>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</si>
  <si>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</si>
  <si>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</si>
  <si>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</si>
  <si>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</si>
  <si>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</si>
  <si>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</si>
  <si>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</si>
  <si>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</si>
  <si>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</si>
  <si>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</si>
  <si>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</si>
  <si>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</si>
  <si>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</si>
  <si>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</si>
  <si>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</si>
  <si>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</si>
  <si>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</si>
  <si>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</si>
  <si>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</si>
  <si>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</si>
  <si>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</si>
  <si>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</si>
  <si>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</si>
  <si>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</si>
  <si>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</si>
  <si>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</si>
  <si>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</si>
  <si>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</si>
  <si>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</si>
  <si>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</si>
  <si>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</si>
  <si>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</si>
  <si>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</si>
  <si>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</si>
  <si>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</si>
  <si>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</si>
  <si>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</si>
  <si>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</si>
  <si>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</si>
  <si>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</si>
  <si>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</si>
  <si>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</si>
  <si>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</si>
  <si>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</si>
  <si>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</si>
  <si>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</si>
  <si>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</si>
  <si>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</si>
  <si>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</si>
  <si>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</si>
  <si>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</si>
  <si>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</si>
  <si>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</si>
  <si>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</si>
  <si>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</si>
  <si>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</si>
  <si>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</si>
  <si>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</si>
  <si>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</si>
  <si>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</si>
  <si>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</si>
  <si>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</si>
  <si>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</si>
  <si>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</si>
  <si>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</si>
  <si>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</si>
  <si>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</si>
  <si>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</si>
  <si>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</si>
  <si>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</si>
  <si>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</si>
  <si>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</si>
  <si>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</si>
  <si>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</si>
  <si>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</si>
  <si>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</si>
  <si>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</si>
  <si>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</si>
  <si>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</si>
  <si>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</si>
  <si>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</si>
  <si>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</si>
  <si>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</si>
  <si>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</si>
  <si>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</si>
  <si>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</si>
  <si>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</si>
  <si>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</si>
  <si>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</si>
  <si>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</si>
  <si>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</si>
  <si>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</si>
  <si>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</si>
  <si>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</si>
  <si>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</si>
  <si>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</si>
  <si>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</si>
  <si>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</si>
  <si>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</si>
  <si>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</si>
  <si>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</si>
  <si>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</si>
  <si>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</si>
  <si>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</si>
  <si>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</si>
  <si>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</si>
  <si>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</si>
  <si>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</si>
  <si>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</si>
  <si>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</si>
  <si>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</si>
  <si>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</si>
  <si>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</si>
  <si>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</si>
  <si>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</si>
  <si>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</si>
  <si>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</si>
  <si>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</si>
  <si>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</si>
  <si>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</si>
  <si>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</si>
  <si>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</si>
  <si>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</si>
  <si>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</si>
  <si>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</si>
  <si>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</si>
  <si>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</si>
  <si>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</si>
  <si>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</si>
  <si>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</si>
  <si>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</si>
  <si>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</si>
  <si>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</si>
  <si>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</si>
  <si>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</si>
  <si>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</si>
  <si>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</si>
  <si>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</si>
  <si>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</si>
  <si>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</si>
  <si>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</si>
  <si>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</si>
  <si>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</si>
  <si>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</si>
  <si>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</si>
  <si>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</si>
  <si>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</si>
  <si>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</si>
  <si>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</si>
  <si>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</si>
  <si>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</si>
  <si>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</si>
  <si>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</si>
  <si>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</si>
  <si>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</si>
  <si>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</si>
  <si>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</si>
  <si>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</si>
  <si>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</si>
  <si>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</si>
  <si>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</si>
  <si>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</si>
  <si>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</si>
  <si>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</si>
  <si>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</si>
  <si>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</si>
  <si>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</si>
  <si>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</si>
  <si>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</si>
  <si>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</si>
  <si>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</si>
  <si>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</si>
  <si>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</si>
  <si>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</si>
  <si>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</si>
  <si>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</si>
  <si>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</si>
  <si>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</si>
  <si>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</si>
  <si>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</si>
  <si>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</si>
  <si>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</si>
  <si>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</si>
  <si>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</si>
  <si>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</si>
  <si>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</si>
  <si>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</si>
  <si>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</si>
  <si>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</si>
  <si>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</si>
  <si>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</si>
  <si>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</si>
  <si>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</si>
  <si>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</si>
  <si>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</si>
  <si>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</si>
  <si>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</si>
  <si>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</si>
  <si>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</si>
  <si>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</si>
  <si>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</si>
  <si>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</si>
  <si>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</si>
  <si>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</si>
  <si>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</si>
  <si>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</si>
  <si>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</si>
  <si>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</si>
  <si>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</si>
  <si>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</si>
  <si>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</si>
  <si>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</si>
  <si>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</si>
  <si>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</si>
  <si>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</si>
  <si>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</si>
  <si>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</si>
  <si>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</si>
  <si>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</si>
  <si>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</si>
  <si>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</si>
  <si>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</si>
  <si>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</si>
  <si>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</si>
  <si>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</si>
  <si>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</si>
  <si>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</si>
  <si>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</si>
  <si>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</si>
  <si>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</si>
  <si>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</si>
  <si>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</si>
  <si>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</si>
  <si>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</si>
  <si>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</si>
  <si>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</si>
  <si>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</si>
  <si>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</si>
  <si>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</si>
  <si>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</si>
  <si>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</si>
  <si>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</si>
  <si>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</si>
  <si>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</si>
  <si>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</si>
  <si>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</si>
  <si>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</si>
  <si>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</si>
  <si>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</si>
  <si>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</si>
  <si>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</si>
  <si>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</si>
  <si>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</si>
  <si>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</si>
  <si>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</si>
  <si>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</si>
  <si>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</si>
  <si>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</si>
  <si>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</si>
  <si>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</si>
  <si>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</si>
  <si>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</si>
  <si>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</si>
  <si>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</si>
  <si>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</si>
  <si>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</si>
  <si>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</si>
  <si>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</si>
  <si>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</si>
  <si>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</si>
  <si>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</si>
  <si>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</si>
  <si>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</si>
  <si>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</si>
  <si>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</si>
  <si>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</si>
  <si>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</si>
  <si>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</si>
  <si>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</si>
  <si>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</si>
  <si>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</si>
  <si>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</si>
  <si>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</si>
  <si>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</si>
  <si>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</si>
  <si>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</si>
  <si>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</si>
  <si>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</si>
  <si>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</si>
  <si>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</si>
  <si>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</si>
  <si>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</si>
  <si>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</si>
  <si>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</si>
  <si>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</si>
  <si>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</si>
  <si>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</si>
  <si>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</si>
  <si>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</si>
  <si>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</si>
  <si>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</si>
  <si>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</si>
  <si>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</si>
  <si>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</si>
  <si>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</si>
  <si>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</si>
  <si>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</si>
  <si>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</si>
  <si>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</si>
  <si>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</si>
  <si>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</si>
  <si>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</si>
  <si>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</si>
  <si>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</si>
  <si>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</si>
  <si>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</si>
  <si>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</si>
  <si>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</si>
  <si>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</si>
  <si>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</si>
  <si>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</si>
  <si>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</si>
  <si>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</si>
  <si>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</si>
  <si>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</si>
  <si>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</si>
  <si>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</si>
  <si>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</si>
  <si>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</si>
  <si>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</si>
  <si>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</si>
  <si>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</si>
  <si>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</si>
  <si>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</si>
  <si>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</si>
  <si>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</si>
  <si>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</si>
  <si>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</si>
  <si>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</si>
  <si>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</si>
  <si>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</si>
  <si>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</si>
  <si>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</si>
  <si>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</si>
  <si>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</si>
  <si>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</si>
  <si>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</si>
  <si>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</si>
  <si>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</si>
  <si>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</si>
  <si>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</si>
  <si>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</si>
  <si>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</si>
  <si>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</si>
  <si>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</si>
  <si>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</si>
  <si>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</si>
  <si>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</si>
  <si>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</si>
  <si>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</si>
  <si>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</si>
  <si>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</si>
  <si>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</si>
  <si>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</si>
  <si>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</si>
  <si>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</si>
  <si>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</si>
  <si>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</si>
  <si>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</si>
  <si>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</si>
  <si>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</si>
  <si>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</si>
  <si>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</si>
  <si>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</si>
  <si>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</si>
  <si>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</si>
  <si>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</si>
  <si>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</si>
  <si>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</si>
  <si>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</si>
  <si>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</si>
  <si>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</si>
  <si>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</si>
  <si>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</si>
  <si>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</si>
  <si>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</si>
  <si>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</si>
  <si>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</si>
  <si>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</si>
  <si>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</si>
  <si>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</si>
  <si>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</si>
  <si>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</si>
  <si>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</si>
  <si>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</si>
  <si>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</si>
  <si>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</si>
  <si>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</si>
  <si>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</si>
  <si>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</si>
  <si>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</si>
  <si>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</si>
  <si>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</si>
  <si>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</si>
  <si>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</si>
  <si>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</si>
  <si>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</si>
  <si>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</si>
  <si>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</si>
  <si>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</si>
  <si>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</si>
  <si>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</si>
  <si>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</si>
  <si>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</si>
  <si>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</si>
  <si>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</si>
  <si>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</si>
  <si>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</si>
  <si>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</si>
  <si>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</si>
  <si>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</si>
  <si>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</si>
  <si>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</si>
  <si>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</si>
  <si>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</si>
  <si>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</si>
  <si>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</si>
  <si>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</si>
  <si>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</si>
  <si>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</si>
  <si>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</si>
  <si>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</si>
  <si>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</si>
  <si>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</si>
  <si>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</si>
  <si>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</si>
  <si>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</si>
  <si>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</si>
  <si>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</si>
  <si>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</si>
  <si>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</si>
  <si>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</si>
  <si>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</si>
  <si>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</si>
  <si>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</si>
  <si>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</si>
  <si>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</si>
  <si>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</si>
  <si>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</si>
  <si>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</si>
  <si>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</si>
  <si>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</si>
  <si>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</si>
  <si>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</si>
  <si>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</si>
  <si>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</si>
  <si>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</si>
  <si>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</si>
  <si>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</si>
  <si>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</si>
  <si>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</si>
  <si>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</si>
  <si>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</si>
  <si>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</si>
  <si>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</si>
  <si>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</si>
  <si>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</si>
  <si>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</si>
  <si>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</si>
  <si>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</si>
  <si>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</si>
  <si>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</si>
  <si>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</si>
  <si>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</si>
  <si>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</si>
  <si>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</si>
  <si>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</si>
  <si>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</si>
  <si>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</si>
  <si>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</si>
  <si>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</si>
  <si>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</si>
  <si>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</si>
  <si>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</si>
  <si>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</si>
  <si>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</si>
  <si>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</si>
  <si>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</si>
  <si>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</si>
  <si>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</si>
  <si>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</si>
  <si>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</si>
  <si>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</si>
  <si>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</si>
  <si>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</si>
  <si>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</si>
  <si>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</si>
  <si>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</si>
  <si>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</si>
  <si>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</si>
  <si>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</si>
  <si>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</si>
  <si>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</si>
  <si>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</si>
  <si>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</si>
  <si>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</si>
  <si>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</si>
  <si>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</si>
  <si>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</si>
  <si>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</si>
  <si>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</si>
  <si>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</si>
  <si>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</si>
  <si>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</si>
  <si>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</si>
  <si>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</si>
  <si>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</si>
  <si>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</si>
  <si>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</si>
  <si>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</si>
  <si>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</si>
  <si>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</si>
  <si>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</si>
  <si>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</si>
  <si>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</si>
  <si>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</si>
  <si>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</si>
  <si>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</si>
  <si>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</si>
  <si>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</si>
  <si>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</si>
  <si>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</si>
  <si>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</si>
  <si>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</si>
  <si>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</si>
  <si>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</si>
  <si>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</si>
  <si>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</si>
  <si>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</si>
  <si>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</si>
  <si>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</si>
  <si>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</si>
  <si>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</si>
  <si>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</si>
  <si>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</si>
  <si>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</si>
  <si>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</si>
  <si>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</si>
  <si>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</si>
  <si>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</si>
  <si>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</si>
  <si>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</si>
  <si>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</si>
  <si>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</si>
  <si>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</si>
  <si>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</si>
  <si>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</si>
  <si>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</si>
  <si>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</si>
  <si>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</si>
  <si>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</si>
  <si>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</si>
  <si>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</si>
  <si>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</si>
  <si>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</si>
  <si>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</si>
  <si>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</si>
  <si>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</si>
  <si>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</si>
  <si>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</si>
  <si>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</si>
  <si>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</si>
  <si>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</si>
  <si>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</si>
  <si>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</si>
  <si>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</si>
  <si>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</si>
  <si>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</si>
  <si>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</si>
  <si>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</si>
  <si>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</si>
  <si>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</si>
  <si>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</si>
  <si>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</si>
  <si>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</si>
  <si>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</si>
  <si>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</si>
  <si>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</si>
  <si>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</si>
  <si>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</si>
  <si>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</si>
  <si>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</si>
  <si>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</si>
  <si>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</si>
  <si>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</si>
  <si>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</si>
  <si>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</si>
  <si>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</si>
  <si>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</si>
  <si>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</si>
  <si>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</si>
  <si>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</si>
  <si>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</si>
  <si>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</si>
  <si>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</si>
  <si>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</si>
  <si>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</si>
  <si>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</si>
  <si>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</si>
  <si>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</si>
  <si>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</si>
  <si>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</si>
  <si>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</si>
  <si>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</si>
  <si>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</si>
  <si>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</si>
  <si>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</si>
  <si>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</si>
  <si>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</si>
  <si>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</si>
  <si>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</si>
  <si>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</si>
  <si>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</si>
  <si>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</si>
  <si>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</si>
  <si>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</si>
  <si>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</si>
  <si>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</si>
  <si>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</si>
  <si>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</si>
  <si>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</si>
  <si>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</si>
  <si>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</si>
  <si>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</si>
  <si>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</si>
  <si>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</si>
  <si>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</si>
  <si>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</si>
  <si>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</si>
  <si>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</si>
  <si>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</si>
  <si>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</si>
  <si>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</si>
  <si>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</si>
  <si>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</si>
  <si>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</si>
  <si>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</si>
  <si>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</si>
  <si>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</si>
  <si>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</si>
  <si>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</si>
  <si>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</si>
  <si>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</si>
  <si>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</si>
  <si>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</si>
  <si>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</si>
  <si>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</si>
  <si>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</si>
  <si>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</si>
  <si>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</si>
  <si>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</si>
  <si>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</si>
  <si>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</si>
  <si>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</si>
  <si>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</si>
  <si>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</si>
  <si>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</si>
  <si>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</si>
  <si>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</si>
  <si>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</si>
  <si>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</si>
  <si>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</si>
  <si>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</si>
  <si>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</si>
  <si>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</si>
  <si>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</si>
  <si>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</si>
  <si>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</si>
  <si>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</si>
  <si>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</si>
  <si>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</si>
  <si>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</si>
  <si>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</si>
  <si>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</si>
  <si>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</si>
  <si>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</si>
  <si>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</si>
  <si>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</si>
  <si>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</si>
  <si>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</si>
  <si>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</si>
  <si>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</si>
  <si>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</si>
  <si>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</si>
  <si>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</si>
  <si>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</si>
  <si>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</si>
  <si>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</si>
  <si>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</si>
  <si>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</si>
  <si>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</si>
  <si>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</si>
  <si>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</si>
  <si>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</si>
  <si>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</si>
  <si>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</si>
  <si>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</si>
  <si>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</si>
  <si>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</si>
  <si>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</si>
  <si>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</si>
  <si>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</si>
  <si>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</si>
  <si>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</si>
  <si>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</si>
  <si>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</si>
  <si>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</si>
  <si>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</si>
  <si>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</si>
  <si>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</si>
  <si>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</si>
  <si>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</si>
  <si>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</si>
  <si>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</si>
  <si>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</si>
  <si>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</si>
  <si>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</si>
  <si>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</si>
  <si>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</si>
  <si>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</si>
  <si>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</si>
  <si>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</si>
  <si>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</si>
  <si>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</si>
  <si>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</si>
  <si>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</si>
  <si>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</si>
  <si>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</si>
  <si>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</si>
  <si>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</si>
  <si>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</si>
  <si>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</si>
  <si>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</si>
  <si>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</si>
  <si>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</si>
  <si>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</si>
  <si>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</si>
  <si>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</si>
  <si>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</si>
  <si>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</si>
  <si>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</si>
  <si>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</si>
  <si>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</si>
  <si>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</si>
  <si>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</si>
  <si>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</si>
  <si>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</si>
  <si>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</si>
  <si>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</si>
  <si>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</si>
  <si>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</si>
  <si>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</si>
  <si>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</si>
  <si>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</si>
  <si>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</si>
  <si>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</si>
  <si>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</si>
  <si>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</si>
  <si>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</si>
  <si>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</si>
  <si>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</si>
  <si>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</si>
  <si>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</si>
  <si>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</si>
  <si>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</si>
  <si>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</si>
  <si>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</si>
  <si>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</si>
  <si>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</si>
  <si>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</si>
  <si>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</si>
  <si>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</si>
  <si>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</si>
  <si>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</si>
  <si>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</si>
  <si>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</si>
  <si>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</si>
  <si>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</si>
  <si>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</si>
  <si>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</si>
  <si>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</si>
  <si>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</si>
  <si>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</si>
  <si>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</si>
  <si>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</si>
  <si>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</si>
  <si>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</si>
  <si>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</si>
  <si>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</si>
  <si>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</si>
  <si>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</si>
  <si>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</si>
  <si>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</si>
  <si>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</si>
  <si>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</si>
  <si>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</si>
  <si>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</si>
  <si>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</si>
  <si>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</si>
  <si>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</si>
  <si>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</si>
  <si>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</si>
  <si>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</si>
  <si>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</si>
  <si>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</si>
  <si>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</si>
  <si>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</si>
  <si>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</si>
  <si>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</si>
  <si>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</si>
  <si>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</si>
  <si>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</si>
  <si>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</si>
  <si>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</si>
  <si>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</si>
  <si>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</si>
  <si>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</si>
  <si>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</si>
  <si>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</si>
  <si>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</si>
  <si>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</si>
  <si>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</si>
  <si>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</si>
  <si>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</si>
  <si>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</si>
  <si>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</si>
  <si>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</si>
  <si>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</si>
  <si>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</si>
  <si>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</si>
  <si>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</si>
  <si>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</si>
  <si>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</si>
  <si>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</si>
  <si>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</si>
  <si>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</si>
  <si>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</si>
  <si>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</si>
  <si>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</si>
  <si>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</si>
  <si>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</si>
  <si>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</si>
  <si>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</si>
  <si>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</si>
  <si>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</si>
  <si>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</si>
  <si>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</si>
  <si>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</si>
  <si>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</si>
  <si>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</si>
  <si>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</si>
  <si>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</si>
  <si>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</si>
  <si>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</si>
  <si>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</si>
  <si>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</si>
  <si>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</si>
  <si>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</si>
  <si>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</si>
  <si>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</si>
  <si>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</si>
  <si>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</si>
  <si>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</si>
  <si>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</si>
  <si>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</si>
  <si>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</si>
  <si>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</si>
  <si>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</si>
  <si>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</si>
  <si>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</si>
  <si>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</si>
  <si>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</si>
  <si>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</si>
  <si>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</si>
  <si>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</si>
  <si>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</si>
  <si>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</si>
  <si>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</si>
  <si>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</si>
  <si>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</si>
  <si>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</si>
  <si>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</si>
  <si>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</si>
  <si>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</si>
  <si>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</si>
  <si>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</si>
  <si>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</si>
  <si>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</si>
  <si>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</si>
  <si>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</si>
  <si>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</si>
  <si>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</si>
  <si>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</si>
  <si>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</si>
  <si>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</si>
  <si>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</si>
  <si>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</si>
  <si>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</si>
  <si>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</si>
  <si>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</si>
  <si>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</si>
  <si>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</si>
  <si>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</si>
  <si>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</si>
  <si>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</si>
  <si>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</si>
  <si>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</si>
  <si>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</si>
  <si>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</si>
  <si>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</si>
  <si>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</si>
  <si>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</si>
  <si>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</si>
  <si>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</si>
  <si>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</si>
  <si>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</si>
  <si>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</si>
  <si>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</si>
  <si>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</si>
  <si>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</si>
  <si>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</si>
  <si>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</si>
  <si>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</si>
  <si>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</si>
  <si>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</si>
  <si>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</si>
  <si>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</si>
  <si>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</si>
  <si>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</si>
  <si>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</si>
  <si>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</si>
  <si>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</si>
  <si>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</si>
  <si>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</si>
  <si>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</si>
  <si>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</si>
  <si>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</si>
  <si>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</si>
  <si>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</si>
  <si>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</si>
  <si>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</si>
  <si>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</si>
  <si>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</si>
  <si>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</si>
  <si>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</si>
  <si>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</si>
  <si>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</si>
  <si>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</si>
  <si>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</si>
  <si>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</si>
  <si>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</si>
  <si>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</si>
  <si>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</si>
  <si>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</si>
  <si>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</si>
  <si>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</si>
  <si>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</si>
  <si>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</si>
  <si>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</si>
  <si>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</si>
  <si>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</si>
  <si>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</si>
  <si>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</si>
  <si>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</si>
  <si>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</si>
  <si>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</si>
  <si>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</si>
  <si>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</si>
  <si>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</si>
  <si>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</si>
  <si>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</si>
  <si>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</si>
  <si>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</si>
  <si>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</si>
  <si>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</si>
  <si>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</si>
  <si>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</si>
  <si>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</si>
  <si>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</si>
  <si>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</si>
  <si>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</si>
  <si>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</si>
  <si>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</si>
  <si>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</si>
  <si>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</si>
  <si>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</si>
  <si>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</si>
  <si>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</si>
  <si>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</si>
  <si>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</si>
  <si>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</si>
  <si>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</si>
  <si>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</si>
  <si>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</si>
  <si>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</si>
  <si>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</si>
  <si>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</si>
  <si>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</si>
  <si>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</si>
  <si>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</si>
  <si>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</si>
  <si>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</si>
  <si>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</si>
  <si>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</si>
  <si>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</si>
  <si>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</si>
  <si>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</si>
  <si>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</si>
  <si>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</si>
  <si>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</si>
  <si>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</si>
  <si>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</si>
  <si>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</si>
  <si>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</si>
  <si>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</si>
  <si>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</si>
  <si>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</si>
  <si>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</si>
  <si>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</si>
  <si>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</si>
  <si>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</si>
  <si>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</si>
  <si>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</si>
  <si>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</si>
  <si>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</si>
  <si>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</si>
  <si>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</si>
  <si>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</si>
  <si>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</si>
  <si>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</si>
  <si>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</si>
  <si>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</si>
  <si>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</si>
  <si>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</si>
  <si>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</si>
  <si>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</si>
  <si>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</si>
  <si>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</si>
  <si>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</si>
  <si>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</si>
  <si>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</si>
  <si>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</si>
  <si>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</si>
  <si>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</si>
  <si>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</si>
  <si>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</si>
  <si>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</si>
  <si>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</si>
  <si>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</si>
  <si>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</si>
  <si>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</si>
  <si>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</si>
  <si>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</si>
  <si>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</si>
  <si>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</si>
  <si>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</si>
  <si>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</si>
  <si>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</si>
  <si>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</si>
  <si>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</si>
  <si>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</si>
  <si>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</si>
  <si>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</si>
  <si>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</si>
  <si>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</si>
  <si>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</si>
  <si>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</si>
  <si>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</si>
  <si>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</si>
  <si>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</si>
  <si>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</si>
  <si>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</si>
  <si>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</si>
  <si>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</si>
  <si>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</si>
  <si>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</si>
  <si>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</si>
  <si>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</si>
  <si>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</si>
  <si>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</si>
  <si>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</si>
  <si>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</si>
  <si>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</si>
  <si>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</si>
  <si>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</si>
  <si>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</si>
  <si>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</si>
  <si>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</si>
  <si>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</si>
  <si>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</si>
  <si>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</si>
  <si>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</si>
  <si>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</si>
  <si>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</si>
  <si>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</si>
  <si>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</si>
  <si>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</si>
  <si>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</si>
  <si>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</si>
  <si>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</si>
  <si>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</si>
  <si>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</si>
  <si>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</si>
  <si>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</si>
  <si>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</si>
  <si>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</si>
  <si>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</si>
  <si>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</si>
  <si>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</si>
  <si>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</si>
  <si>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</si>
  <si>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</si>
  <si>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</si>
  <si>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</si>
  <si>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</si>
  <si>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</si>
  <si>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</si>
  <si>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</si>
  <si>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</si>
  <si>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</si>
  <si>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</si>
  <si>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</si>
  <si>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</si>
  <si>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</si>
  <si>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</si>
  <si>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</si>
  <si>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</si>
  <si>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</si>
  <si>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</si>
  <si>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</si>
  <si>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</si>
  <si>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</si>
  <si>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</si>
  <si>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</si>
  <si>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</si>
  <si>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</si>
  <si>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</si>
  <si>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</si>
  <si>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</si>
  <si>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</si>
  <si>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</si>
  <si>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</si>
  <si>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</si>
  <si>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</si>
  <si>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</si>
  <si>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</si>
  <si>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</si>
  <si>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</si>
  <si>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</si>
  <si>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</si>
  <si>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</si>
  <si>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</si>
  <si>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</si>
  <si>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</si>
  <si>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</si>
  <si>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</si>
  <si>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</si>
  <si>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</si>
  <si>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</si>
  <si>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</si>
  <si>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</si>
  <si>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</si>
  <si>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</si>
  <si>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</si>
  <si>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</si>
  <si>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</si>
  <si>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</si>
  <si>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</si>
  <si>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</si>
  <si>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</si>
  <si>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</si>
  <si>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</si>
  <si>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</si>
  <si>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</si>
  <si>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</si>
  <si>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</si>
  <si>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</si>
  <si>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</si>
  <si>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</si>
  <si>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</si>
  <si>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</si>
  <si>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</si>
  <si>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</si>
  <si>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</si>
  <si>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</si>
  <si>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</si>
  <si>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</si>
  <si>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</si>
  <si>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</si>
  <si>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</si>
  <si>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</si>
  <si>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</si>
  <si>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</si>
  <si>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</si>
  <si>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</si>
  <si>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</si>
  <si>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</si>
  <si>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</si>
  <si>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</si>
  <si>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</si>
  <si>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</si>
  <si>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</si>
  <si>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</si>
  <si>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</si>
  <si>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</si>
  <si>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</si>
  <si>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</si>
  <si>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</si>
  <si>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</si>
  <si>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</si>
  <si>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</si>
  <si>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</si>
  <si>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</si>
  <si>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</si>
  <si>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</si>
  <si>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</si>
  <si>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</si>
  <si>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</si>
  <si>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</si>
  <si>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</si>
  <si>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</si>
  <si>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</si>
  <si>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</si>
  <si>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</si>
  <si>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</si>
  <si>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</si>
  <si>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</si>
  <si>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</si>
  <si>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</si>
  <si>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</si>
  <si>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</si>
  <si>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</si>
  <si>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</si>
  <si>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</si>
  <si>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</si>
  <si>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</si>
  <si>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</si>
  <si>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</si>
  <si>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</si>
  <si>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</si>
  <si>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</si>
  <si>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</si>
  <si>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</si>
  <si>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</si>
  <si>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</si>
  <si>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</si>
  <si>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</si>
  <si>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</si>
  <si>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</si>
  <si>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</si>
  <si>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</si>
  <si>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</si>
  <si>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</si>
  <si>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</si>
  <si>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</si>
  <si>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</si>
  <si>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</si>
  <si>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</si>
  <si>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</si>
  <si>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</si>
  <si>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</si>
  <si>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</si>
  <si>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</si>
  <si>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</si>
  <si>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</si>
  <si>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</si>
  <si>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</si>
  <si>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</si>
  <si>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</si>
  <si>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</si>
  <si>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</si>
  <si>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</si>
  <si>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</si>
  <si>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</si>
  <si>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</si>
  <si>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</si>
  <si>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</si>
  <si>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</si>
  <si>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</si>
  <si>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</si>
  <si>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</si>
  <si>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</si>
  <si>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</si>
  <si>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</si>
  <si>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</si>
  <si>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</si>
  <si>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</si>
  <si>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</si>
  <si>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</si>
  <si>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</si>
  <si>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</si>
  <si>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</si>
  <si>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</si>
  <si>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</si>
  <si>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</si>
  <si>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</si>
  <si>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</si>
  <si>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</si>
  <si>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</si>
  <si>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</si>
  <si>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</si>
  <si>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</si>
  <si>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</si>
  <si>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</si>
  <si>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</si>
  <si>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</si>
  <si>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</si>
  <si>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</si>
  <si>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</si>
  <si>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</si>
  <si>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</si>
  <si>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</si>
  <si>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</si>
  <si>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</si>
  <si>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</si>
  <si>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</si>
  <si>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</si>
  <si>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</si>
  <si>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</si>
  <si>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</si>
  <si>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</si>
  <si>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</si>
  <si>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</si>
  <si>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</si>
  <si>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</si>
  <si>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</si>
  <si>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</si>
  <si>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</si>
  <si>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</si>
  <si>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</si>
  <si>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</si>
  <si>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</si>
  <si>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</si>
  <si>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</si>
  <si>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</si>
  <si>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</si>
  <si>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</si>
  <si>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</si>
  <si>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</si>
  <si>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</si>
  <si>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</si>
  <si>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</si>
  <si>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</si>
  <si>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</si>
  <si>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</si>
  <si>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</si>
  <si>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</si>
  <si>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</si>
  <si>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</si>
  <si>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</si>
  <si>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</si>
  <si>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</si>
  <si>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</si>
  <si>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</si>
  <si>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</si>
  <si>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</si>
  <si>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</si>
  <si>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</si>
  <si>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</si>
  <si>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</si>
  <si>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</si>
  <si>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</si>
  <si>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</si>
  <si>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</si>
  <si>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</si>
  <si>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</si>
  <si>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</si>
  <si>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</si>
  <si>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</si>
  <si>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</si>
  <si>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</si>
  <si>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</si>
  <si>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</si>
  <si>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</si>
  <si>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</si>
  <si>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</si>
  <si>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</si>
  <si>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</si>
  <si>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</si>
  <si>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</si>
  <si>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</si>
  <si>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</si>
  <si>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</si>
  <si>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</si>
  <si>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</si>
  <si>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</si>
  <si>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</si>
  <si>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</si>
  <si>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</si>
  <si>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</si>
  <si>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</si>
  <si>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</si>
  <si>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</si>
  <si>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</si>
  <si>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</si>
  <si>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</si>
  <si>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</si>
  <si>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</si>
  <si>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</si>
  <si>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</si>
  <si>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</si>
  <si>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</si>
  <si>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</si>
  <si>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</si>
  <si>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</si>
  <si>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</si>
  <si>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</si>
  <si>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</si>
  <si>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</si>
  <si>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</si>
  <si>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</si>
  <si>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</si>
  <si>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</si>
  <si>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</si>
  <si>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</si>
  <si>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</si>
  <si>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</si>
  <si>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</si>
  <si>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</si>
  <si>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</si>
  <si>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</si>
  <si>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</si>
  <si>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</si>
  <si>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</si>
  <si>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</si>
  <si>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</si>
  <si>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</si>
  <si>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</si>
  <si>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</si>
  <si>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</si>
  <si>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</si>
  <si>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</si>
  <si>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</si>
  <si>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</si>
  <si>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</si>
  <si>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</si>
  <si>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</si>
  <si>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</si>
  <si>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</si>
  <si>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</si>
  <si>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</si>
  <si>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</si>
  <si>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</si>
  <si>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</si>
  <si>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</si>
  <si>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</si>
  <si>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</si>
  <si>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</si>
  <si>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</si>
  <si>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</si>
  <si>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</si>
  <si>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</si>
  <si>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</si>
  <si>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</si>
  <si>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</si>
  <si>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</si>
  <si>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</si>
  <si>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</si>
  <si>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</si>
  <si>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</si>
  <si>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</si>
  <si>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</si>
  <si>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</si>
  <si>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</si>
  <si>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</si>
  <si>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</si>
  <si>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</si>
  <si>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</si>
  <si>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</si>
  <si>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</si>
  <si>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</si>
  <si>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</si>
  <si>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</si>
  <si>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</si>
  <si>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</si>
  <si>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</si>
  <si>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</si>
  <si>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</si>
  <si>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</si>
  <si>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</si>
  <si>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</si>
  <si>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</si>
  <si>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</si>
  <si>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</si>
  <si>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</si>
  <si>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</si>
  <si>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</si>
  <si>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</si>
  <si>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</si>
  <si>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</si>
  <si>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</si>
  <si>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</si>
  <si>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</si>
  <si>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</si>
  <si>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</si>
  <si>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</si>
  <si>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</si>
  <si>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</si>
  <si>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</si>
  <si>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</si>
  <si>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</si>
  <si>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</si>
  <si>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</si>
  <si>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</si>
  <si>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</si>
  <si>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</si>
  <si>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</si>
  <si>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</si>
  <si>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</si>
  <si>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</si>
  <si>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</si>
  <si>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</si>
  <si>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</si>
  <si>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</si>
  <si>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</si>
  <si>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</si>
  <si>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</si>
  <si>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</si>
  <si>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</si>
  <si>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</si>
  <si>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</si>
  <si>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</si>
  <si>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</si>
  <si>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</si>
  <si>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</si>
  <si>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</si>
  <si>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</si>
  <si>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</si>
  <si>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</si>
  <si>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</si>
  <si>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</si>
  <si>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</si>
  <si>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</si>
  <si>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</si>
  <si>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</si>
  <si>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</si>
  <si>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</si>
  <si>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</si>
  <si>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</si>
  <si>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</si>
  <si>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</si>
  <si>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</si>
  <si>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</si>
  <si>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</si>
  <si>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</si>
  <si>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</si>
  <si>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</si>
  <si>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</si>
  <si>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</si>
  <si>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</si>
  <si>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</si>
  <si>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</si>
  <si>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</si>
  <si>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</si>
  <si>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</si>
  <si>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</si>
  <si>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</si>
  <si>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</si>
  <si>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</si>
  <si>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</si>
  <si>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</si>
  <si>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</si>
  <si>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</si>
  <si>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</si>
  <si>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</si>
  <si>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</si>
  <si>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</si>
  <si>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</si>
  <si>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</si>
  <si>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</si>
  <si>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</si>
  <si>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</si>
  <si>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</si>
  <si>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</si>
  <si>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</si>
  <si>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</si>
  <si>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</si>
  <si>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</si>
  <si>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</si>
  <si>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</si>
  <si>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</si>
  <si>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</si>
  <si>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</si>
  <si>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</si>
  <si>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</si>
  <si>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</si>
  <si>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</si>
  <si>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</si>
  <si>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</si>
  <si>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</si>
  <si>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</si>
  <si>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</si>
  <si>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</si>
  <si>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</si>
  <si>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</si>
  <si>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</si>
  <si>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</si>
  <si>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</si>
  <si>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</si>
  <si>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</si>
  <si>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</si>
  <si>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</si>
  <si>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</si>
  <si>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</si>
  <si>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</si>
  <si>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</si>
  <si>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</si>
  <si>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</si>
  <si>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</si>
  <si>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</si>
  <si>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</si>
  <si>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</si>
  <si>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</si>
  <si>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</si>
  <si>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</si>
  <si>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</si>
  <si>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</si>
  <si>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</si>
  <si>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</si>
  <si>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</si>
  <si>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</si>
  <si>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</si>
  <si>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</si>
  <si>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</si>
  <si>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</si>
  <si>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</si>
  <si>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</si>
  <si>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</si>
  <si>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</si>
  <si>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</si>
  <si>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</si>
  <si>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</si>
  <si>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</si>
  <si>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</si>
  <si>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</si>
  <si>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</si>
  <si>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</si>
  <si>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</si>
  <si>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</si>
  <si>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</si>
  <si>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</si>
  <si>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</si>
  <si>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</si>
  <si>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</si>
  <si>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</si>
  <si>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</si>
  <si>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</si>
  <si>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</si>
  <si>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</si>
  <si>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</si>
  <si>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</si>
  <si>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</si>
  <si>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</si>
  <si>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</si>
  <si>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</si>
  <si>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</si>
  <si>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</si>
  <si>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</si>
  <si>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</si>
  <si>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</si>
  <si>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</si>
  <si>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</si>
  <si>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</si>
  <si>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</si>
  <si>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</si>
  <si>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</si>
  <si>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</si>
  <si>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</si>
  <si>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</si>
  <si>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</si>
  <si>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</si>
  <si>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</si>
  <si>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</si>
  <si>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</si>
  <si>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</si>
  <si>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</si>
  <si>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</si>
  <si>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</si>
  <si>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</si>
  <si>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</si>
  <si>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</si>
  <si>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</si>
  <si>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</si>
  <si>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</si>
  <si>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</si>
  <si>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</si>
  <si>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</si>
  <si>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</si>
  <si>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</si>
  <si>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</si>
  <si>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</si>
  <si>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</si>
  <si>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</si>
  <si>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</si>
  <si>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</si>
  <si>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</si>
  <si>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</si>
  <si>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</si>
  <si>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</si>
  <si>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</si>
  <si>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</si>
  <si>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</si>
  <si>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</si>
  <si>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</si>
  <si>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</si>
  <si>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</si>
  <si>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</si>
  <si>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</si>
  <si>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</si>
  <si>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</si>
  <si>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</si>
  <si>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</si>
  <si>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</si>
  <si>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</si>
  <si>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</si>
  <si>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</si>
  <si>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</si>
  <si>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</si>
  <si>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</si>
  <si>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</si>
  <si>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</si>
  <si>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</si>
  <si>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</si>
  <si>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</si>
  <si>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</si>
  <si>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</si>
  <si>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</si>
  <si>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</si>
  <si>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</si>
  <si>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</si>
  <si>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</si>
  <si>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</si>
  <si>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</si>
  <si>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</si>
  <si>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</si>
  <si>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</si>
  <si>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</si>
  <si>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</si>
  <si>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</si>
  <si>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</si>
  <si>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</si>
  <si>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</si>
  <si>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</si>
  <si>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</si>
  <si>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</si>
  <si>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</si>
  <si>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</si>
  <si>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</si>
  <si>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</si>
  <si>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</si>
  <si>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</si>
  <si>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</si>
  <si>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</si>
  <si>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</si>
  <si>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</si>
  <si>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</si>
  <si>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</si>
  <si>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</si>
  <si>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</si>
  <si>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</si>
  <si>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</si>
  <si>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</si>
  <si>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</si>
  <si>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</si>
  <si>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</si>
  <si>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</si>
  <si>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</si>
  <si>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</si>
  <si>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</si>
  <si>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</si>
  <si>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</si>
  <si>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</si>
  <si>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</si>
  <si>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</si>
  <si>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</si>
  <si>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</si>
  <si>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</si>
  <si>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</si>
  <si>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</si>
  <si>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</si>
  <si>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</si>
  <si>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</si>
  <si>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</si>
  <si>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</si>
  <si>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</si>
  <si>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</si>
  <si>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</si>
  <si>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</si>
  <si>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</si>
  <si>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</si>
  <si>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</si>
  <si>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</si>
  <si>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</si>
  <si>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</si>
  <si>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</si>
  <si>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</si>
  <si>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</si>
  <si>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</si>
  <si>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</si>
  <si>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</si>
  <si>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</si>
  <si>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</si>
  <si>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</si>
  <si>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</si>
  <si>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</si>
  <si>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</si>
  <si>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</si>
  <si>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</si>
  <si>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</si>
  <si>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</si>
  <si>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</si>
  <si>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</si>
  <si>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</si>
  <si>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</si>
  <si>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</si>
  <si>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</si>
  <si>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</si>
  <si>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</si>
  <si>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</si>
  <si>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</si>
  <si>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</si>
  <si>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</si>
  <si>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</si>
  <si>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</si>
  <si>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</si>
  <si>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</si>
  <si>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</si>
  <si>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</si>
  <si>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</si>
  <si>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</si>
  <si>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</si>
  <si>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</si>
  <si>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</si>
  <si>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</si>
  <si>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</si>
  <si>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</si>
  <si>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</si>
  <si>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</si>
  <si>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</si>
  <si>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</si>
  <si>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</si>
  <si>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</si>
  <si>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</si>
  <si>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</si>
  <si>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</si>
  <si>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</si>
  <si>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</si>
  <si>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</si>
  <si>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</si>
  <si>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</si>
  <si>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</si>
  <si>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</si>
  <si>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</si>
  <si>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</si>
  <si>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</si>
  <si>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</si>
  <si>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</si>
  <si>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</si>
  <si>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</si>
  <si>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</si>
  <si>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</si>
  <si>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</si>
  <si>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</si>
  <si>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</si>
  <si>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</si>
  <si>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</si>
  <si>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</si>
  <si>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</si>
  <si>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</si>
  <si>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</si>
  <si>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</si>
  <si>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</si>
  <si>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</si>
  <si>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</si>
  <si>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</si>
  <si>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</si>
  <si>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</si>
  <si>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</si>
  <si>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</si>
  <si>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</si>
  <si>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</si>
  <si>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</si>
  <si>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</si>
  <si>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</si>
  <si>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</si>
  <si>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</si>
  <si>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</si>
  <si>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</si>
  <si>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</si>
  <si>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</si>
  <si>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</si>
  <si>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</si>
  <si>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</si>
  <si>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</si>
  <si>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</si>
  <si>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</si>
  <si>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</si>
  <si>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</si>
  <si>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</si>
  <si>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</si>
  <si>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</si>
  <si>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</si>
  <si>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</si>
  <si>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</si>
  <si>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</si>
  <si>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</si>
  <si>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</si>
  <si>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</si>
  <si>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</si>
  <si>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</si>
  <si>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</si>
  <si>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</si>
  <si>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</si>
  <si>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</si>
  <si>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</si>
  <si>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</si>
  <si>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</si>
  <si>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</si>
  <si>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</si>
  <si>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</si>
  <si>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</si>
  <si>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</si>
  <si>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</si>
  <si>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</si>
  <si>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</si>
  <si>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</si>
  <si>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</si>
  <si>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</si>
  <si>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</si>
  <si>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</si>
  <si>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</si>
  <si>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</si>
  <si>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</si>
  <si>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</si>
  <si>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</si>
  <si>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</si>
  <si>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</si>
  <si>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</si>
  <si>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</si>
  <si>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</si>
  <si>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</si>
  <si>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</si>
  <si>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</si>
  <si>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</si>
  <si>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</si>
  <si>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</si>
  <si>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</si>
  <si>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</si>
  <si>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</si>
  <si>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</si>
  <si>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</si>
  <si>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</si>
  <si>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</si>
  <si>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</si>
  <si>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</si>
  <si>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</si>
  <si>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</si>
  <si>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</si>
  <si>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</si>
  <si>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</si>
  <si>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</si>
  <si>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</si>
  <si>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</si>
  <si>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</si>
  <si>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</si>
  <si>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</si>
  <si>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</si>
  <si>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</si>
  <si>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</si>
  <si>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</si>
  <si>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</si>
  <si>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</si>
  <si>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</si>
  <si>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</si>
  <si>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</si>
  <si>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</si>
  <si>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</si>
  <si>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</si>
  <si>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</si>
  <si>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</si>
  <si>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</si>
  <si>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</si>
  <si>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</si>
  <si>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</si>
  <si>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</si>
  <si>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</si>
  <si>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</si>
  <si>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</si>
  <si>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</si>
  <si>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</si>
  <si>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</si>
  <si>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</si>
  <si>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</si>
  <si>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</si>
  <si>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</si>
  <si>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</si>
  <si>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</si>
  <si>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</si>
  <si>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</si>
  <si>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</si>
  <si>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</si>
  <si>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</si>
  <si>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</si>
  <si>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</si>
  <si>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</si>
  <si>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</si>
  <si>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</si>
  <si>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</si>
  <si>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</si>
  <si>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</si>
  <si>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</si>
  <si>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</si>
  <si>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</si>
  <si>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</si>
  <si>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</si>
  <si>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</si>
  <si>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</si>
  <si>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</si>
  <si>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</si>
  <si>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</si>
  <si>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</si>
  <si>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</si>
  <si>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</si>
  <si>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</si>
  <si>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</si>
  <si>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</si>
  <si>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</si>
  <si>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</si>
  <si>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</si>
  <si>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</si>
  <si>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</si>
  <si>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</si>
  <si>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</si>
  <si>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</si>
  <si>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</si>
  <si>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</si>
  <si>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</si>
  <si>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</si>
  <si>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</si>
  <si>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</si>
  <si>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</si>
  <si>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</si>
  <si>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</si>
  <si>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</si>
  <si>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</si>
  <si>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</si>
  <si>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</si>
  <si>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</si>
  <si>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</si>
  <si>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</si>
  <si>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</si>
  <si>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</si>
  <si>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</si>
  <si>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</si>
  <si>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</si>
  <si>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</si>
  <si>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</si>
  <si>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</si>
  <si>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</si>
  <si>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</si>
  <si>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</si>
  <si>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</si>
  <si>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</si>
  <si>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</si>
  <si>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</si>
  <si>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</si>
  <si>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</si>
  <si>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</si>
  <si>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</si>
  <si>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</si>
  <si>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</si>
  <si>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</si>
  <si>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</si>
  <si>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</si>
  <si>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</si>
  <si>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</si>
  <si>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</si>
  <si>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</si>
  <si>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</si>
  <si>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</si>
  <si>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</si>
  <si>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</si>
  <si>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</si>
  <si>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</si>
  <si>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</si>
  <si>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</si>
  <si>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</si>
  <si>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</si>
  <si>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</si>
  <si>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</si>
  <si>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</si>
  <si>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</si>
  <si>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</si>
  <si>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</si>
  <si>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</si>
  <si>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</si>
  <si>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</si>
  <si>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</si>
  <si>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</si>
  <si>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</si>
  <si>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</si>
  <si>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</si>
  <si>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</si>
  <si>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</si>
  <si>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</si>
  <si>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</si>
  <si>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</si>
  <si>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</si>
  <si>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</si>
  <si>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</si>
  <si>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</si>
  <si>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</si>
  <si>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</si>
  <si>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</si>
  <si>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</si>
  <si>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</si>
  <si>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</si>
  <si>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</si>
  <si>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</si>
  <si>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</si>
  <si>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</si>
  <si>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</si>
  <si>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</si>
  <si>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</si>
  <si>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</si>
  <si>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</si>
  <si>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</si>
  <si>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</si>
  <si>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</si>
  <si>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</si>
  <si>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</si>
  <si>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</si>
  <si>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</si>
  <si>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</si>
  <si>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</si>
  <si>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</si>
  <si>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</si>
  <si>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</si>
  <si>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</si>
  <si>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</si>
  <si>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</si>
  <si>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</si>
  <si>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</si>
  <si>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</si>
  <si>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</si>
  <si>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</si>
  <si>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</si>
  <si>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</si>
  <si>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</si>
  <si>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</si>
  <si>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</si>
  <si>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</si>
  <si>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</si>
  <si>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</si>
  <si>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</si>
  <si>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</si>
  <si>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</si>
  <si>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</si>
  <si>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</si>
  <si>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</si>
  <si>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</si>
  <si>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</si>
  <si>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</si>
  <si>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</si>
  <si>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</si>
  <si>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</si>
  <si>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</si>
  <si>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</si>
  <si>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</si>
  <si>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</si>
  <si>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</si>
  <si>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</si>
  <si>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</si>
  <si>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</si>
  <si>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</si>
  <si>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</si>
  <si>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</si>
  <si>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</si>
  <si>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</si>
  <si>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</si>
  <si>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</si>
  <si>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</si>
  <si>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</si>
  <si>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</si>
  <si>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</si>
  <si>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</si>
  <si>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</si>
  <si>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</si>
  <si>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</si>
  <si>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</si>
  <si>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</si>
  <si>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</si>
  <si>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</si>
  <si>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</si>
  <si>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</si>
  <si>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</si>
  <si>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</si>
  <si>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</si>
  <si>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</si>
  <si>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</si>
  <si>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</si>
  <si>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</si>
  <si>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</si>
  <si>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</si>
  <si>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</si>
  <si>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</si>
  <si>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</si>
  <si>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</si>
  <si>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</si>
  <si>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</si>
  <si>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</si>
  <si>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</si>
  <si>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</si>
  <si>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</si>
  <si>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</si>
  <si>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</si>
  <si>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</si>
  <si>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</si>
  <si>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</si>
  <si>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</si>
  <si>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</si>
  <si>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</si>
  <si>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</si>
  <si>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</si>
  <si>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</si>
  <si>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</si>
  <si>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</si>
  <si>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</si>
  <si>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</si>
  <si>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</si>
  <si>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</si>
  <si>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</si>
  <si>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</si>
  <si>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</si>
  <si>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</si>
  <si>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</si>
  <si>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</si>
  <si>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</si>
  <si>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</si>
  <si>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</si>
  <si>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</si>
  <si>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</si>
  <si>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</si>
  <si>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</si>
  <si>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</si>
  <si>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</si>
  <si>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</si>
  <si>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</si>
  <si>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</si>
  <si>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</si>
  <si>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</si>
  <si>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</si>
  <si>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</si>
  <si>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</si>
  <si>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</si>
  <si>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</si>
  <si>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</si>
  <si>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</si>
  <si>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</si>
  <si>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</si>
  <si>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</si>
  <si>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</si>
  <si>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</si>
  <si>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</si>
  <si>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</si>
  <si>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</si>
  <si>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</si>
  <si>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</si>
  <si>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</si>
  <si>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</si>
  <si>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</si>
  <si>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</si>
  <si>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</si>
  <si>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</si>
  <si>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</si>
  <si>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</si>
  <si>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</si>
  <si>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</si>
  <si>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</si>
  <si>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</si>
  <si>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</si>
  <si>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</si>
  <si>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</si>
  <si>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</si>
  <si>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</si>
  <si>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</si>
  <si>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</si>
  <si>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</si>
  <si>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</si>
  <si>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</si>
  <si>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</si>
  <si>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</si>
  <si>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</si>
  <si>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</si>
  <si>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</si>
  <si>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</si>
  <si>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</si>
  <si>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</si>
  <si>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</si>
  <si>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</si>
  <si>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</si>
  <si>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</si>
  <si>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</si>
  <si>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</si>
  <si>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</si>
  <si>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</si>
  <si>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</si>
  <si>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</si>
  <si>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</si>
  <si>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</si>
  <si>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</si>
  <si>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</si>
  <si>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</si>
  <si>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</si>
  <si>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</si>
  <si>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</si>
  <si>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</si>
  <si>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</si>
  <si>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</si>
  <si>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</si>
  <si>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</si>
  <si>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</si>
  <si>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</si>
  <si>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</si>
  <si>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</si>
  <si>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</si>
  <si>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</si>
  <si>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</si>
  <si>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</si>
  <si>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</si>
  <si>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</si>
  <si>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</si>
  <si>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</si>
  <si>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</si>
  <si>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</si>
  <si>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</si>
  <si>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</si>
  <si>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</si>
  <si>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</si>
  <si>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</si>
  <si>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</si>
  <si>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</si>
  <si>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</si>
  <si>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</si>
  <si>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</si>
  <si>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</si>
  <si>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</si>
  <si>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</si>
  <si>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</si>
  <si>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</si>
  <si>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</si>
  <si>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</si>
  <si>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</si>
  <si>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</si>
  <si>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</si>
  <si>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</si>
  <si>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</si>
  <si>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</si>
  <si>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</si>
  <si>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</si>
  <si>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</si>
  <si>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</si>
  <si>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</si>
  <si>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</si>
  <si>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</si>
  <si>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</si>
  <si>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</si>
  <si>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</si>
  <si>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</si>
  <si>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</si>
  <si>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</si>
  <si>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</si>
  <si>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</si>
  <si>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</si>
  <si>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</si>
  <si>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</si>
  <si>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</si>
  <si>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</si>
  <si>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</si>
  <si>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</si>
  <si>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</si>
  <si>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</si>
  <si>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</si>
  <si>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</si>
  <si>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</si>
  <si>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</si>
  <si>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</si>
  <si>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</si>
  <si>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</si>
  <si>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</si>
  <si>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</si>
  <si>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</si>
  <si>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</si>
  <si>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</si>
  <si>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</si>
  <si>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</si>
  <si>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</si>
  <si>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</si>
  <si>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</si>
  <si>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</si>
  <si>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</si>
  <si>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</si>
  <si>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</si>
  <si>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</si>
  <si>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</si>
  <si>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</si>
  <si>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</si>
  <si>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</si>
  <si>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</si>
  <si>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</si>
  <si>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</si>
  <si>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</si>
  <si>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</si>
  <si>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</si>
  <si>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</si>
  <si>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</si>
  <si>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</si>
  <si>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</si>
  <si>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</si>
  <si>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</si>
  <si>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</si>
  <si>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</si>
  <si>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</si>
  <si>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</si>
  <si>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</si>
  <si>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</si>
  <si>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</si>
  <si>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</si>
  <si>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</si>
  <si>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</si>
  <si>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</si>
  <si>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</si>
  <si>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</si>
  <si>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</si>
  <si>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</si>
  <si>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</si>
  <si>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</si>
  <si>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</si>
  <si>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</si>
  <si>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</si>
  <si>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</si>
  <si>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</si>
  <si>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</si>
  <si>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</si>
  <si>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</si>
  <si>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</si>
  <si>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</si>
  <si>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</si>
  <si>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</si>
  <si>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</si>
  <si>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</si>
  <si>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</si>
  <si>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</si>
  <si>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</si>
  <si>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</si>
  <si>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</si>
  <si>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</si>
  <si>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</si>
  <si>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</si>
  <si>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</si>
  <si>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</si>
  <si>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</si>
  <si>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</si>
  <si>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</si>
  <si>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</si>
  <si>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</si>
  <si>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</si>
  <si>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</si>
  <si>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</si>
  <si>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</si>
  <si>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</si>
  <si>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</si>
  <si>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</si>
  <si>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</si>
  <si>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</si>
  <si>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</si>
  <si>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</si>
  <si>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</si>
  <si>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</si>
  <si>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</si>
  <si>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</si>
  <si>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</si>
  <si>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</si>
  <si>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</si>
  <si>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</si>
  <si>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</si>
  <si>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</si>
  <si>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</si>
  <si>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</si>
  <si>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</si>
  <si>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</si>
  <si>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</si>
  <si>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</si>
  <si>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</si>
  <si>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</si>
  <si>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</si>
  <si>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</si>
  <si>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</si>
  <si>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</si>
  <si>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</si>
  <si>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</si>
  <si>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</si>
  <si>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</si>
  <si>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</si>
  <si>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</si>
  <si>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</si>
  <si>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</si>
  <si>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</si>
  <si>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</si>
  <si>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</si>
  <si>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</si>
  <si>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</si>
  <si>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</si>
  <si>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</si>
  <si>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</si>
  <si>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</si>
  <si>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</si>
  <si>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</si>
  <si>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</si>
  <si>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</si>
  <si>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</si>
  <si>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</si>
  <si>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</si>
  <si>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</si>
  <si>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</si>
  <si>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</si>
  <si>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</si>
  <si>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</si>
  <si>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</si>
  <si>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</si>
  <si>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</si>
  <si>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</si>
  <si>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</si>
  <si>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</si>
  <si>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</si>
  <si>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</si>
  <si>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</si>
  <si>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</si>
  <si>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</si>
  <si>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</si>
  <si>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</si>
  <si>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</si>
  <si>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</si>
  <si>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</si>
  <si>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</si>
  <si>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</si>
  <si>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</si>
  <si>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</si>
  <si>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</si>
  <si>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</si>
  <si>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</si>
  <si>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</si>
  <si>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</si>
  <si>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</si>
  <si>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</si>
  <si>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</si>
  <si>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</si>
  <si>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</si>
  <si>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</si>
  <si>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</si>
  <si>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</si>
  <si>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</si>
  <si>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</si>
  <si>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</si>
  <si>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</si>
  <si>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</si>
  <si>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</si>
  <si>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</si>
  <si>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</si>
  <si>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</si>
  <si>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</si>
  <si>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</si>
  <si>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</si>
  <si>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</si>
  <si>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</si>
  <si>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</si>
  <si>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</si>
  <si>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</si>
  <si>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</si>
  <si>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</si>
  <si>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</si>
  <si>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</si>
  <si>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</si>
  <si>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</si>
  <si>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</si>
  <si>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</si>
  <si>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</si>
  <si>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</si>
  <si>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</si>
  <si>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</si>
  <si>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</si>
  <si>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</si>
  <si>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</si>
  <si>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</si>
  <si>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</si>
  <si>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</si>
  <si>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</si>
  <si>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</si>
  <si>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</si>
  <si>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</si>
  <si>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</si>
  <si>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</si>
  <si>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</si>
  <si>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</si>
  <si>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</si>
  <si>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</si>
  <si>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</si>
  <si>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</si>
  <si>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</si>
  <si>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</si>
  <si>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</si>
  <si>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</si>
  <si>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</si>
  <si>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</si>
  <si>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</si>
  <si>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</si>
  <si>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</si>
  <si>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</si>
  <si>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</si>
  <si>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</si>
  <si>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</si>
  <si>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</si>
  <si>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</si>
  <si>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</si>
  <si>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</si>
  <si>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</si>
  <si>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</si>
  <si>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</si>
  <si>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</si>
  <si>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</si>
  <si>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</si>
  <si>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</si>
  <si>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</si>
  <si>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</si>
  <si>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</si>
  <si>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</si>
  <si>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</si>
  <si>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</si>
  <si>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</si>
  <si>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</si>
  <si>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</si>
  <si>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</si>
  <si>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</si>
  <si>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</si>
  <si>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</si>
  <si>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</si>
  <si>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</si>
  <si>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</si>
  <si>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</si>
  <si>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</si>
  <si>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</si>
  <si>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</si>
  <si>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</si>
  <si>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</si>
  <si>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</si>
  <si>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</si>
  <si>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</si>
  <si>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</si>
  <si>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</si>
  <si>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</si>
  <si>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</si>
  <si>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</si>
  <si>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</si>
  <si>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</si>
  <si>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</si>
  <si>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</si>
  <si>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</si>
  <si>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</si>
  <si>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</si>
  <si>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</si>
  <si>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</si>
  <si>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</si>
  <si>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</si>
  <si>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</si>
  <si>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</si>
  <si>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</si>
  <si>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</si>
  <si>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</si>
  <si>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</si>
  <si>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</si>
  <si>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</si>
  <si>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</si>
  <si>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</si>
  <si>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</si>
  <si>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</si>
  <si>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</si>
  <si>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</si>
  <si>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</si>
  <si>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</si>
  <si>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</si>
  <si>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</si>
  <si>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</si>
  <si>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</si>
  <si>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</si>
  <si>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</si>
  <si>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</si>
  <si>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</si>
  <si>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</si>
  <si>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</si>
  <si>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</si>
  <si>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</si>
  <si>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</si>
  <si>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</si>
  <si>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</si>
  <si>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</si>
  <si>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</si>
  <si>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</si>
  <si>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</si>
  <si>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</si>
  <si>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</si>
  <si>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</si>
  <si>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</si>
  <si>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</si>
  <si>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</si>
  <si>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</si>
  <si>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</si>
  <si>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</si>
  <si>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</si>
  <si>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</si>
  <si>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</si>
  <si>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</si>
  <si>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</si>
  <si>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</si>
  <si>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</si>
  <si>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</si>
  <si>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</si>
  <si>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</si>
  <si>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</si>
  <si>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</si>
  <si>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</si>
  <si>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</si>
  <si>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</si>
  <si>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</si>
  <si>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</si>
  <si>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</si>
  <si>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</si>
  <si>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</si>
  <si>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</si>
  <si>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</si>
  <si>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</si>
  <si>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</si>
  <si>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</si>
  <si>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</si>
  <si>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</si>
  <si>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</si>
  <si>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</si>
  <si>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</si>
  <si>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</si>
  <si>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</si>
  <si>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</si>
  <si>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</si>
  <si>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</si>
  <si>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</si>
  <si>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</si>
  <si>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</si>
  <si>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</si>
  <si>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</si>
  <si>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</si>
  <si>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</si>
  <si>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</si>
  <si>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</si>
  <si>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</si>
  <si>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</si>
  <si>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</si>
  <si>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</si>
  <si>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</si>
  <si>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</si>
  <si>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</si>
  <si>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</si>
  <si>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</si>
  <si>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</si>
  <si>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</si>
  <si>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</si>
  <si>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</si>
  <si>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</si>
  <si>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</si>
  <si>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</si>
  <si>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</si>
  <si>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</si>
  <si>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</si>
  <si>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</si>
  <si>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</si>
  <si>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</si>
  <si>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</si>
  <si>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</si>
  <si>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</si>
  <si>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</si>
  <si>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</si>
  <si>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</si>
  <si>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</si>
  <si>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</si>
  <si>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</si>
  <si>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</si>
  <si>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</si>
  <si>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</si>
  <si>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</si>
  <si>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</si>
  <si>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</si>
  <si>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</si>
  <si>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</si>
  <si>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</si>
  <si>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</si>
  <si>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</si>
  <si>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</si>
  <si>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</si>
  <si>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</si>
  <si>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</si>
  <si>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</si>
  <si>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</si>
  <si>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</si>
  <si>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</si>
  <si>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</si>
  <si>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</si>
  <si>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</si>
  <si>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</si>
  <si>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</si>
  <si>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</si>
  <si>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</si>
  <si>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</si>
  <si>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</si>
  <si>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</si>
  <si>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</si>
  <si>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</si>
  <si>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</si>
  <si>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</si>
  <si>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</si>
  <si>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</si>
  <si>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</si>
  <si>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</si>
  <si>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</si>
  <si>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</si>
  <si>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</si>
  <si>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</si>
  <si>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</si>
  <si>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</si>
  <si>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</si>
  <si>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</si>
  <si>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</si>
  <si>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</si>
  <si>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</si>
  <si>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</si>
  <si>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</si>
  <si>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</si>
  <si>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</si>
  <si>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</si>
  <si>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</si>
  <si>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</si>
  <si>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</si>
  <si>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</si>
  <si>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</si>
  <si>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</si>
  <si>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</si>
  <si>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</si>
  <si>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</si>
  <si>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</si>
  <si>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</si>
  <si>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</si>
  <si>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</si>
  <si>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</si>
  <si>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</si>
  <si>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</si>
  <si>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</si>
  <si>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</si>
  <si>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</si>
  <si>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</si>
  <si>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</si>
  <si>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</si>
  <si>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</si>
  <si>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</si>
  <si>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</si>
  <si>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</si>
  <si>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</si>
  <si>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</si>
  <si>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</si>
  <si>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</si>
  <si>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</si>
  <si>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</si>
  <si>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</si>
  <si>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</si>
  <si>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</si>
  <si>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</si>
  <si>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</si>
  <si>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</si>
  <si>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</si>
  <si>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</si>
  <si>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</si>
  <si>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</si>
  <si>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</si>
  <si>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</si>
  <si>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</si>
  <si>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</si>
  <si>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</si>
  <si>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</si>
  <si>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</si>
  <si>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</si>
  <si>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</si>
  <si>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</si>
  <si>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</si>
  <si>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</si>
  <si>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</si>
  <si>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</si>
  <si>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</si>
  <si>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</si>
  <si>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</si>
  <si>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</si>
  <si>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</si>
  <si>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</si>
  <si>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</si>
  <si>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</si>
  <si>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</si>
  <si>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</si>
  <si>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</si>
  <si>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</si>
  <si>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</si>
  <si>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</si>
  <si>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</si>
  <si>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</si>
  <si>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</si>
  <si>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</si>
  <si>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</si>
  <si>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</si>
  <si>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</si>
  <si>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</si>
  <si>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</si>
  <si>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</si>
  <si>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</si>
  <si>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</si>
  <si>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</si>
  <si>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</si>
  <si>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</si>
  <si>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</si>
  <si>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</si>
  <si>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</si>
  <si>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</si>
  <si>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</si>
  <si>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</si>
  <si>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</si>
  <si>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</si>
  <si>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</si>
  <si>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</si>
  <si>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</si>
  <si>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</si>
  <si>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</si>
  <si>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</si>
  <si>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</si>
  <si>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</si>
  <si>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</si>
  <si>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</si>
  <si>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</si>
  <si>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</si>
  <si>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</si>
  <si>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</si>
  <si>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</si>
  <si>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</si>
  <si>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</si>
  <si>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</si>
  <si>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</si>
  <si>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</si>
  <si>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</si>
  <si>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</si>
  <si>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</si>
  <si>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</si>
  <si>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</si>
  <si>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</si>
  <si>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</si>
  <si>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</si>
  <si>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</si>
  <si>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</si>
  <si>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</si>
  <si>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</si>
  <si>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</si>
  <si>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</si>
  <si>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</si>
  <si>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</si>
  <si>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</si>
  <si>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</si>
  <si>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</si>
  <si>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</si>
  <si>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</si>
  <si>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</si>
  <si>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</si>
  <si>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</si>
  <si>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</si>
  <si>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</si>
  <si>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</si>
  <si>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</si>
  <si>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</si>
  <si>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</si>
  <si>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</si>
  <si>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</si>
  <si>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</si>
  <si>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</si>
  <si>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</si>
  <si>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</si>
  <si>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</si>
  <si>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</si>
  <si>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</si>
  <si>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</si>
  <si>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</si>
  <si>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</si>
  <si>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</si>
  <si>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</si>
  <si>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</si>
  <si>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</si>
  <si>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</si>
  <si>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</si>
  <si>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</si>
  <si>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</si>
  <si>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</si>
  <si>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</si>
  <si>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</si>
  <si>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</si>
  <si>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</si>
  <si>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</si>
  <si>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</si>
  <si>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</si>
  <si>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</si>
  <si>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</si>
  <si>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</si>
  <si>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</si>
  <si>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</si>
  <si>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</si>
  <si>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</si>
  <si>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</si>
  <si>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</si>
  <si>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</si>
  <si>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</si>
  <si>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</si>
  <si>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</si>
  <si>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</si>
  <si>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</si>
  <si>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</si>
  <si>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</si>
  <si>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</si>
  <si>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</si>
  <si>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</si>
  <si>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</si>
  <si>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</si>
  <si>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</si>
  <si>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</si>
  <si>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</si>
  <si>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</si>
  <si>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</si>
  <si>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</si>
  <si>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</si>
  <si>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</si>
  <si>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</si>
  <si>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</si>
  <si>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</si>
  <si>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</si>
  <si>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</si>
  <si>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</si>
  <si>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</si>
  <si>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</si>
  <si>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</si>
  <si>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</si>
  <si>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</si>
  <si>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</si>
  <si>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</si>
  <si>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</si>
  <si>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</si>
  <si>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</si>
  <si>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</si>
  <si>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</si>
  <si>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</si>
  <si>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</si>
  <si>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</si>
  <si>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</si>
  <si>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</si>
  <si>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</si>
  <si>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</si>
  <si>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</si>
  <si>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</si>
  <si>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</si>
  <si>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</si>
  <si>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</si>
  <si>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</si>
  <si>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</si>
  <si>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</si>
  <si>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</si>
  <si>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</si>
  <si>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</si>
  <si>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</si>
  <si>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</si>
  <si>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</si>
  <si>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</si>
  <si>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</si>
  <si>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</si>
  <si>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</si>
  <si>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</si>
  <si>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</si>
  <si>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</si>
  <si>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</si>
  <si>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</si>
  <si>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</si>
  <si>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</si>
  <si>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</si>
  <si>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</si>
  <si>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</si>
  <si>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</si>
  <si>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</si>
  <si>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</si>
  <si>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</si>
  <si>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</si>
  <si>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</si>
  <si>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</si>
  <si>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</si>
  <si>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</si>
  <si>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</si>
  <si>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</si>
  <si>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</si>
  <si>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</si>
  <si>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</si>
  <si>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</si>
  <si>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</si>
  <si>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</si>
  <si>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</si>
  <si>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</si>
  <si>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</si>
  <si>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</si>
  <si>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</si>
  <si>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</si>
  <si>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</si>
  <si>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</si>
  <si>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</si>
  <si>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</si>
  <si>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</si>
  <si>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</si>
  <si>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</si>
  <si>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</si>
  <si>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</si>
  <si>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</si>
  <si>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</si>
  <si>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</si>
  <si>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</si>
  <si>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</si>
  <si>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</si>
  <si>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</si>
  <si>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</si>
  <si>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</si>
  <si>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</si>
  <si>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</si>
  <si>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</si>
  <si>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</si>
  <si>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</si>
  <si>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</si>
  <si>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</si>
  <si>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</si>
  <si>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</si>
  <si>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</si>
  <si>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</si>
  <si>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</si>
  <si>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</si>
  <si>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</si>
  <si>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</si>
  <si>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</si>
  <si>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</si>
  <si>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</si>
  <si>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</si>
  <si>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</si>
  <si>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</si>
  <si>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</si>
  <si>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</si>
  <si>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</si>
  <si>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</si>
  <si>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</si>
  <si>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</si>
  <si>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</si>
  <si>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</si>
  <si>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</si>
  <si>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</si>
  <si>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</si>
  <si>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</si>
  <si>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</si>
  <si>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</si>
  <si>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</si>
  <si>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</si>
  <si>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</si>
  <si>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</si>
  <si>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</si>
  <si>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</si>
  <si>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</si>
  <si>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</si>
  <si>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</si>
  <si>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</si>
  <si>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</si>
  <si>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</si>
  <si>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</si>
  <si>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</si>
  <si>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</si>
  <si>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</si>
  <si>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</si>
  <si>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</si>
  <si>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</si>
  <si>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</si>
  <si>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</si>
  <si>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</si>
  <si>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</si>
  <si>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</si>
  <si>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</si>
  <si>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</si>
  <si>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</si>
  <si>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</si>
  <si>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</si>
  <si>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</si>
  <si>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</si>
  <si>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</si>
  <si>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</si>
  <si>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</si>
  <si>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</si>
  <si>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</si>
  <si>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</si>
  <si>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</si>
  <si>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</si>
  <si>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</si>
  <si>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</si>
  <si>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</si>
  <si>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</si>
  <si>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</si>
  <si>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</si>
  <si>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</si>
  <si>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</si>
  <si>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</si>
  <si>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</si>
  <si>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</si>
  <si>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</si>
  <si>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</si>
  <si>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</si>
  <si>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</si>
  <si>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</si>
  <si>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</si>
  <si>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</si>
  <si>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</si>
  <si>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</si>
  <si>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</si>
  <si>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</si>
  <si>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</si>
  <si>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</si>
  <si>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</si>
  <si>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</si>
  <si>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</si>
  <si>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</si>
  <si>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</si>
  <si>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</si>
  <si>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</si>
  <si>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</si>
  <si>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</si>
  <si>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</si>
  <si>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</si>
  <si>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</si>
  <si>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</si>
  <si>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</si>
  <si>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</si>
  <si>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</si>
  <si>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</si>
  <si>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</si>
  <si>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</si>
  <si>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</si>
  <si>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</si>
  <si>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</si>
  <si>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</si>
  <si>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</si>
  <si>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</si>
  <si>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</si>
  <si>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</si>
  <si>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</si>
  <si>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</si>
  <si>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</si>
  <si>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</si>
  <si>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</si>
  <si>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</si>
  <si>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</si>
  <si>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</si>
  <si>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</si>
  <si>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</si>
  <si>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</si>
  <si>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</si>
  <si>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</si>
  <si>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</si>
  <si>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</si>
  <si>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</si>
  <si>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</si>
  <si>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</si>
  <si>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</si>
  <si>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</si>
  <si>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</si>
  <si>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</si>
  <si>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</si>
  <si>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</si>
  <si>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</si>
  <si>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</si>
  <si>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</si>
  <si>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</si>
  <si>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</si>
  <si>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</si>
  <si>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</si>
  <si>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</si>
  <si>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</si>
  <si>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</si>
  <si>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</si>
  <si>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</si>
  <si>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</si>
  <si>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</si>
  <si>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</si>
  <si>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</si>
  <si>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</si>
  <si>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</si>
  <si>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</si>
  <si>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</si>
  <si>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</si>
  <si>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</si>
  <si>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</si>
  <si>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</si>
  <si>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</si>
  <si>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</si>
  <si>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</si>
  <si>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</si>
  <si>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</si>
  <si>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</si>
  <si>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</si>
  <si>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</si>
  <si>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</si>
  <si>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</si>
  <si>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</si>
  <si>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</si>
  <si>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</si>
  <si>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</si>
  <si>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</si>
  <si>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</si>
  <si>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</si>
  <si>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</si>
  <si>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</si>
  <si>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</si>
  <si>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</si>
  <si>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</si>
  <si>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</si>
  <si>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</si>
  <si>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</si>
  <si>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</si>
  <si>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</si>
  <si>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</si>
  <si>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</si>
  <si>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</si>
  <si>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</si>
  <si>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</si>
  <si>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</si>
  <si>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</si>
  <si>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</si>
  <si>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</si>
  <si>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</si>
  <si>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</si>
  <si>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</si>
  <si>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</si>
  <si>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</si>
  <si>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</si>
  <si>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</si>
  <si>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</si>
  <si>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</si>
  <si>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</si>
  <si>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</si>
  <si>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</si>
  <si>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</si>
  <si>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</si>
  <si>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</si>
  <si>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</si>
  <si>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</si>
  <si>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</si>
  <si>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</si>
  <si>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</si>
  <si>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</si>
  <si>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</si>
  <si>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</si>
  <si>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</si>
  <si>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</si>
  <si>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</si>
  <si>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</si>
  <si>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</si>
  <si>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</si>
  <si>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</si>
  <si>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</si>
  <si>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</si>
  <si>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</si>
  <si>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</si>
  <si>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</si>
  <si>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</si>
  <si>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</si>
  <si>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</si>
  <si>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</si>
  <si>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</si>
  <si>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</si>
  <si>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</si>
  <si>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</si>
  <si>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</si>
  <si>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</si>
  <si>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</si>
  <si>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</si>
  <si>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</si>
  <si>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</si>
  <si>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</si>
  <si>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</si>
  <si>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</si>
  <si>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</si>
  <si>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</si>
  <si>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</si>
  <si>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</si>
  <si>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</si>
  <si>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</si>
  <si>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</si>
  <si>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</si>
  <si>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</si>
  <si>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</si>
  <si>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</si>
  <si>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</si>
  <si>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</si>
  <si>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</si>
  <si>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</si>
  <si>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</si>
  <si>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</si>
  <si>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</si>
  <si>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</si>
  <si>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</si>
  <si>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</si>
  <si>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</si>
  <si>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</si>
  <si>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</si>
  <si>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</si>
  <si>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</si>
  <si>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</si>
  <si>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</si>
  <si>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</si>
  <si>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</si>
  <si>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</si>
  <si>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</si>
  <si>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</si>
  <si>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</si>
  <si>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</si>
  <si>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</si>
  <si>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</si>
  <si>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</si>
  <si>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</si>
  <si>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</si>
  <si>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</si>
  <si>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</si>
  <si>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</si>
  <si>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</si>
  <si>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</si>
  <si>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</si>
  <si>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</si>
  <si>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</si>
  <si>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</si>
  <si>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</si>
  <si>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</si>
  <si>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</si>
  <si>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</si>
  <si>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</si>
  <si>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</si>
  <si>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</si>
  <si>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</si>
  <si>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</si>
  <si>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</si>
  <si>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</si>
  <si>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</si>
  <si>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</si>
  <si>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</si>
  <si>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</si>
  <si>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</si>
  <si>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</si>
  <si>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</si>
  <si>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</si>
  <si>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</si>
  <si>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</si>
  <si>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</si>
  <si>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</si>
  <si>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</si>
  <si>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</si>
  <si>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</si>
  <si>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</si>
  <si>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</si>
  <si>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</si>
  <si>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</si>
  <si>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</si>
  <si>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</si>
  <si>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</si>
  <si>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</si>
  <si>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</si>
  <si>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</si>
  <si>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</si>
  <si>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</si>
  <si>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</si>
  <si>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</si>
  <si>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</si>
  <si>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</si>
  <si>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</si>
  <si>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</si>
  <si>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</si>
  <si>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</si>
  <si>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</si>
  <si>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</si>
  <si>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</si>
  <si>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</si>
  <si>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</si>
  <si>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</si>
  <si>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</si>
  <si>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</si>
  <si>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</si>
  <si>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</si>
  <si>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</si>
  <si>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</si>
  <si>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</si>
  <si>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</si>
  <si>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</si>
  <si>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</si>
  <si>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</si>
  <si>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</si>
  <si>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</si>
  <si>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</si>
  <si>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</si>
  <si>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</si>
  <si>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</si>
  <si>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</si>
  <si>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</si>
  <si>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</si>
  <si>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</si>
  <si>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</si>
  <si>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</si>
  <si>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</si>
  <si>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</si>
  <si>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</si>
  <si>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</si>
  <si>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</si>
  <si>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</si>
  <si>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</si>
  <si>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</si>
  <si>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</si>
  <si>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</si>
  <si>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</si>
  <si>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</si>
  <si>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</si>
  <si>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</si>
  <si>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</si>
  <si>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</si>
  <si>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</si>
  <si>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</si>
  <si>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</si>
  <si>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</si>
  <si>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</si>
  <si>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</si>
  <si>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</si>
  <si>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</si>
  <si>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</si>
  <si>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</si>
  <si>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</si>
  <si>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</si>
  <si>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</si>
  <si>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</si>
  <si>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</si>
  <si>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</si>
  <si>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</si>
  <si>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</si>
  <si>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</si>
  <si>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</si>
  <si>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</si>
  <si>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</si>
  <si>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</si>
  <si>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</si>
  <si>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</si>
  <si>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</si>
  <si>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</si>
  <si>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</si>
  <si>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</si>
  <si>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</si>
  <si>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</si>
  <si>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</si>
  <si>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</si>
  <si>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</si>
  <si>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</si>
  <si>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</si>
  <si>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</si>
  <si>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</si>
  <si>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</si>
  <si>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</si>
  <si>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</si>
  <si>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</si>
  <si>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</si>
  <si>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</si>
  <si>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</si>
  <si>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</si>
  <si>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</si>
  <si>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</si>
  <si>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</si>
  <si>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</si>
  <si>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</si>
  <si>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</si>
  <si>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</si>
  <si>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</si>
  <si>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</si>
  <si>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</si>
  <si>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</si>
  <si>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</si>
  <si>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</si>
  <si>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</si>
  <si>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</si>
  <si>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</si>
  <si>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</si>
  <si>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</si>
  <si>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</si>
  <si>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</si>
  <si>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</si>
  <si>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</si>
  <si>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</si>
  <si>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</si>
  <si>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</si>
  <si>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</si>
  <si>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</si>
  <si>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</si>
  <si>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</si>
  <si>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</si>
  <si>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</si>
  <si>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</si>
  <si>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</si>
  <si>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</si>
  <si>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</si>
  <si>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</si>
  <si>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</si>
  <si>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</si>
  <si>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</si>
  <si>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</si>
  <si>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</si>
  <si>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</si>
  <si>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</si>
  <si>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</si>
  <si>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</si>
  <si>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</si>
  <si>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</si>
  <si>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</si>
  <si>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</si>
  <si>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</si>
  <si>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</si>
  <si>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</si>
  <si>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</si>
  <si>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</si>
  <si>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</si>
  <si>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</si>
  <si>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</si>
  <si>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</si>
  <si>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</si>
  <si>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</si>
  <si>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</si>
  <si>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</si>
  <si>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</si>
  <si>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</si>
  <si>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</si>
  <si>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</si>
  <si>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</si>
  <si>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</si>
  <si>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</si>
  <si>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</si>
  <si>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</si>
  <si>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</si>
  <si>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</si>
  <si>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</si>
  <si>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</si>
  <si>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</si>
  <si>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</si>
  <si>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</si>
  <si>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</si>
  <si>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</si>
  <si>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</si>
  <si>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</si>
  <si>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</si>
  <si>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</si>
  <si>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</si>
  <si>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</si>
  <si>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</si>
  <si>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</si>
  <si>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</si>
  <si>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</si>
  <si>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</si>
  <si>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</si>
  <si>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</si>
  <si>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</si>
  <si>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</si>
  <si>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</si>
  <si>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</si>
  <si>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</si>
  <si>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</si>
  <si>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</si>
  <si>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</si>
  <si>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</si>
  <si>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</si>
  <si>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</si>
  <si>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</si>
  <si>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</si>
  <si>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</si>
  <si>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</si>
  <si>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</si>
  <si>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</si>
  <si>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</si>
  <si>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</si>
  <si>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</si>
  <si>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</si>
  <si>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</si>
  <si>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</si>
  <si>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</si>
  <si>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</si>
  <si>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</si>
  <si>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</si>
  <si>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</si>
  <si>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</si>
  <si>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</si>
  <si>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</si>
  <si>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</si>
  <si>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</si>
  <si>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</si>
  <si>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</si>
  <si>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</si>
  <si>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</si>
  <si>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</si>
  <si>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</si>
  <si>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</si>
  <si>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</si>
  <si>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</si>
  <si>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</si>
  <si>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</si>
  <si>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</si>
  <si>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</si>
  <si>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</si>
  <si>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</si>
  <si>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</si>
  <si>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</si>
  <si>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</si>
  <si>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</si>
  <si>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</si>
  <si>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</si>
  <si>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</si>
  <si>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</si>
  <si>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</si>
  <si>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</si>
  <si>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</si>
  <si>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</si>
  <si>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</si>
  <si>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</si>
  <si>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</si>
  <si>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</si>
  <si>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</si>
  <si>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</si>
  <si>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</si>
  <si>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</si>
  <si>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</si>
  <si>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</si>
  <si>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</si>
  <si>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</si>
  <si>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</si>
  <si>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</si>
  <si>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</si>
  <si>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</si>
  <si>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</si>
  <si>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</si>
  <si>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</si>
  <si>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</si>
  <si>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</si>
  <si>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</si>
  <si>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</si>
  <si>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</si>
  <si>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</si>
  <si>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</si>
  <si>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</si>
  <si>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</si>
  <si>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</si>
  <si>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</si>
  <si>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</si>
  <si>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</si>
  <si>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</si>
  <si>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</si>
  <si>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</si>
  <si>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</si>
  <si>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</si>
  <si>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</si>
  <si>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</si>
  <si>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</si>
  <si>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</si>
  <si>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</si>
  <si>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</si>
  <si>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</si>
  <si>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</si>
  <si>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</si>
  <si>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</si>
  <si>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</si>
  <si>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</si>
  <si>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</si>
  <si>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</si>
  <si>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</si>
  <si>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</si>
  <si>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</si>
  <si>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</si>
  <si>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</si>
  <si>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</si>
  <si>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</si>
  <si>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</si>
  <si>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</si>
  <si>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</si>
  <si>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</si>
  <si>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</si>
  <si>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</si>
  <si>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</si>
  <si>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</si>
  <si>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</si>
  <si>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</si>
  <si>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</si>
  <si>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</si>
  <si>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</si>
  <si>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</si>
  <si>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</si>
  <si>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</si>
  <si>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</si>
  <si>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</si>
  <si>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</si>
  <si>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</si>
  <si>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</si>
  <si>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</si>
  <si>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</si>
  <si>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</si>
  <si>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</si>
  <si>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</si>
  <si>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</si>
  <si>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</si>
  <si>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</si>
  <si>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</si>
  <si>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</si>
  <si>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</si>
  <si>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</si>
  <si>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</si>
  <si>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</si>
  <si>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</si>
  <si>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</si>
  <si>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</si>
  <si>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</si>
  <si>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</si>
  <si>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</si>
  <si>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</si>
  <si>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</si>
  <si>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</si>
  <si>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</si>
  <si>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</si>
  <si>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</si>
  <si>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</si>
  <si>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</si>
  <si>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</si>
  <si>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</si>
  <si>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</si>
  <si>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</si>
  <si>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</si>
  <si>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</si>
  <si>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</si>
  <si>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</si>
  <si>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</si>
  <si>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</si>
  <si>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</si>
  <si>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</si>
  <si>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</si>
  <si>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</si>
  <si>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</si>
  <si>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</si>
  <si>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</si>
  <si>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</si>
  <si>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</si>
  <si>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</si>
  <si>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</si>
  <si>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</si>
  <si>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</si>
  <si>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</si>
  <si>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</si>
  <si>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</si>
  <si>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</si>
  <si>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</si>
  <si>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</si>
  <si>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</si>
  <si>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</si>
  <si>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</si>
  <si>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</si>
  <si>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</si>
  <si>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</si>
  <si>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</si>
  <si>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</si>
  <si>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</si>
  <si>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</si>
  <si>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</si>
  <si>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</si>
  <si>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</si>
  <si>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</si>
  <si>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</si>
  <si>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</si>
  <si>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</si>
  <si>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</si>
  <si>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</si>
  <si>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</si>
  <si>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</si>
  <si>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</si>
  <si>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</si>
  <si>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</si>
  <si>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</si>
  <si>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</si>
  <si>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</si>
  <si>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</si>
  <si>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</si>
  <si>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</si>
  <si>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</si>
  <si>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</si>
  <si>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</si>
  <si>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</si>
  <si>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</si>
  <si>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</si>
  <si>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</si>
  <si>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</si>
  <si>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</si>
  <si>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</si>
  <si>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</si>
  <si>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</si>
  <si>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</si>
  <si>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</si>
  <si>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</si>
  <si>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</si>
  <si>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</si>
  <si>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</si>
  <si>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</si>
  <si>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</si>
  <si>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</si>
  <si>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</si>
  <si>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</si>
  <si>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</si>
  <si>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</si>
  <si>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</si>
  <si>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</si>
  <si>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</si>
  <si>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</si>
  <si>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</si>
  <si>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</si>
  <si>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</si>
  <si>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</si>
  <si>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</si>
  <si>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</si>
  <si>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</si>
  <si>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</si>
  <si>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</si>
  <si>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</si>
  <si>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</si>
  <si>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</si>
  <si>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</si>
  <si>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</si>
  <si>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</si>
  <si>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</si>
  <si>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</si>
  <si>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</si>
  <si>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</si>
  <si>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</si>
  <si>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</si>
  <si>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</si>
  <si>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</si>
  <si>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</si>
  <si>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</si>
  <si>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</si>
  <si>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</si>
  <si>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</si>
  <si>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</si>
  <si>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</si>
  <si>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</si>
  <si>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</si>
  <si>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</si>
  <si>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</si>
  <si>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</si>
  <si>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</si>
  <si>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</si>
  <si>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</si>
  <si>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</si>
  <si>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</si>
  <si>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</si>
  <si>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</si>
  <si>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</si>
  <si>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</si>
  <si>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</si>
  <si>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</si>
  <si>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</si>
  <si>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</si>
  <si>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</si>
  <si>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</si>
  <si>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</si>
  <si>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</si>
  <si>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</si>
  <si>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</si>
  <si>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</si>
  <si>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</si>
  <si>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</si>
  <si>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</si>
  <si>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</si>
  <si>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</si>
  <si>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</si>
  <si>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</si>
  <si>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</si>
  <si>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</si>
  <si>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</si>
  <si>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</si>
  <si>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</si>
  <si>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</si>
  <si>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</si>
  <si>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</si>
  <si>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</si>
  <si>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</si>
  <si>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</si>
  <si>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</si>
  <si>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</si>
  <si>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</si>
  <si>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</si>
  <si>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</si>
  <si>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</si>
  <si>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</si>
  <si>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</si>
  <si>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</si>
  <si>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</si>
  <si>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</si>
  <si>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</si>
  <si>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</si>
  <si>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</si>
  <si>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</si>
  <si>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</si>
  <si>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</si>
  <si>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</si>
  <si>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</si>
  <si>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</si>
  <si>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</si>
  <si>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</si>
  <si>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</si>
  <si>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</si>
  <si>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</si>
  <si>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</si>
  <si>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</si>
  <si>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</si>
  <si>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</si>
  <si>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</si>
  <si>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</si>
  <si>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</si>
  <si>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</si>
  <si>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</si>
  <si>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</si>
  <si>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</si>
  <si>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</si>
  <si>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</si>
  <si>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</si>
  <si>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</si>
  <si>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</si>
  <si>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</si>
  <si>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</si>
  <si>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</si>
  <si>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</si>
  <si>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</si>
  <si>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</si>
  <si>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</si>
  <si>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</si>
  <si>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</si>
  <si>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</si>
  <si>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</si>
  <si>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</si>
  <si>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</si>
  <si>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</si>
  <si>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</si>
  <si>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</si>
  <si>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</si>
  <si>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</si>
  <si>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</si>
  <si>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</si>
  <si>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</si>
  <si>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</si>
  <si>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</si>
  <si>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</si>
  <si>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</si>
  <si>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</si>
  <si>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</si>
  <si>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</si>
  <si>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</si>
  <si>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</si>
  <si>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</si>
  <si>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</si>
  <si>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</si>
  <si>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</si>
  <si>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</si>
  <si>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</si>
  <si>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</si>
  <si>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</si>
  <si>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</si>
  <si>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</si>
  <si>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</si>
  <si>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</si>
  <si>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</si>
  <si>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</si>
  <si>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</si>
  <si>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</si>
  <si>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</si>
  <si>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</si>
  <si>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</si>
  <si>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</si>
  <si>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</si>
  <si>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</si>
  <si>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</si>
  <si>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</si>
  <si>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</si>
  <si>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</si>
  <si>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</si>
  <si>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</si>
  <si>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</si>
  <si>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</si>
  <si>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</si>
  <si>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</si>
  <si>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</si>
  <si>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</si>
  <si>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</si>
  <si>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</si>
  <si>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</si>
  <si>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</si>
  <si>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</si>
  <si>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</si>
  <si>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</si>
  <si>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</si>
  <si>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</si>
  <si>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</si>
  <si>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</si>
  <si>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</si>
  <si>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</si>
  <si>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</si>
  <si>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</si>
  <si>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</si>
  <si>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</si>
  <si>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</si>
  <si>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</si>
  <si>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</si>
  <si>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</si>
  <si>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</si>
  <si>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</si>
  <si>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</si>
  <si>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</si>
  <si>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</si>
  <si>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</si>
  <si>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</si>
  <si>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</si>
  <si>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</si>
  <si>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</si>
  <si>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</si>
  <si>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</si>
  <si>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</si>
  <si>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</si>
  <si>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</si>
  <si>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</si>
  <si>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</si>
  <si>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</si>
  <si>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</si>
  <si>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</si>
  <si>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</si>
  <si>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</si>
  <si>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</si>
  <si>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</si>
  <si>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</si>
  <si>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</si>
  <si>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</si>
  <si>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</si>
  <si>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</si>
  <si>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</si>
  <si>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</si>
  <si>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</si>
  <si>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</si>
  <si>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</si>
  <si>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</si>
  <si>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</si>
  <si>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</si>
  <si>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</si>
  <si>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</si>
  <si>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</si>
  <si>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</si>
  <si>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</si>
  <si>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</si>
  <si>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</si>
  <si>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</si>
  <si>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</si>
  <si>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</si>
  <si>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</si>
  <si>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</si>
  <si>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</si>
  <si>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</si>
  <si>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</si>
  <si>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</si>
  <si>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</si>
  <si>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</si>
  <si>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</si>
  <si>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</si>
  <si>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</si>
  <si>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</si>
  <si>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</si>
  <si>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</si>
  <si>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</si>
  <si>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</si>
  <si>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</si>
  <si>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</si>
  <si>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</si>
  <si>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</si>
  <si>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</si>
  <si>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</si>
  <si>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</si>
  <si>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</si>
  <si>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</si>
  <si>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</si>
  <si>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</si>
  <si>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</si>
  <si>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</si>
  <si>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</si>
  <si>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</si>
  <si>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</si>
  <si>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</si>
  <si>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</si>
  <si>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</si>
  <si>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</si>
  <si>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</si>
  <si>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</si>
  <si>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</si>
  <si>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</si>
  <si>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</si>
  <si>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</si>
  <si>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</si>
  <si>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</si>
  <si>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</si>
  <si>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</si>
  <si>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</si>
  <si>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</si>
  <si>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</si>
  <si>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</si>
  <si>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</si>
  <si>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</si>
  <si>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</si>
  <si>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</si>
  <si>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</si>
  <si>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</si>
  <si>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</si>
  <si>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</si>
  <si>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</si>
  <si>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</si>
  <si>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</si>
  <si>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</si>
  <si>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</si>
  <si>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</si>
  <si>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</si>
  <si>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</si>
  <si>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</si>
  <si>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</si>
  <si>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</si>
  <si>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</si>
  <si>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</si>
  <si>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</si>
  <si>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</si>
  <si>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</si>
  <si>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</si>
  <si>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</si>
  <si>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</si>
  <si>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</si>
  <si>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</si>
  <si>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</si>
  <si>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</si>
  <si>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</si>
  <si>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</si>
  <si>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</si>
  <si>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</si>
  <si>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</si>
  <si>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</si>
  <si>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</si>
  <si>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</si>
  <si>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</si>
  <si>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</si>
  <si>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</si>
  <si>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</si>
  <si>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</si>
  <si>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</si>
  <si>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</si>
  <si>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</si>
  <si>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</si>
  <si>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</si>
  <si>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</si>
  <si>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</si>
  <si>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</si>
  <si>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</si>
  <si>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</si>
  <si>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</si>
  <si>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</si>
  <si>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</si>
  <si>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</si>
  <si>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</si>
  <si>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</si>
  <si>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</si>
  <si>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</si>
  <si>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</si>
  <si>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</si>
  <si>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</si>
  <si>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</si>
  <si>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</si>
  <si>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</si>
  <si>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</si>
  <si>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</si>
  <si>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</si>
  <si>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</si>
  <si>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</si>
  <si>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</si>
  <si>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</si>
  <si>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</si>
  <si>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</si>
  <si>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</si>
  <si>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</si>
  <si>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</si>
  <si>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</si>
  <si>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</si>
  <si>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</si>
  <si>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</si>
  <si>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</si>
  <si>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</si>
  <si>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</si>
  <si>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</si>
  <si>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</si>
  <si>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</si>
  <si>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</si>
  <si>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</si>
  <si>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</si>
  <si>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</si>
  <si>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</si>
  <si>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</si>
  <si>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</si>
  <si>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</si>
  <si>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</si>
  <si>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</si>
  <si>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</si>
  <si>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</si>
  <si>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</si>
  <si>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</si>
  <si>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</si>
  <si>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</si>
  <si>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</si>
  <si>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</si>
  <si>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</si>
  <si>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</si>
  <si>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</si>
  <si>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</si>
  <si>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</si>
  <si>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</si>
  <si>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</si>
  <si>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</si>
  <si>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</si>
  <si>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</si>
  <si>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</si>
  <si>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</si>
  <si>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</si>
  <si>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</si>
  <si>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</si>
  <si>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</si>
  <si>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</si>
  <si>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</si>
  <si>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</si>
  <si>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</si>
  <si>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</si>
  <si>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</si>
  <si>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</si>
  <si>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</si>
  <si>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</si>
  <si>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</si>
  <si>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</si>
  <si>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</si>
  <si>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</si>
  <si>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</si>
  <si>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</si>
  <si>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</si>
  <si>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</si>
  <si>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</si>
  <si>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</si>
  <si>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</si>
  <si>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</si>
  <si>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</si>
  <si>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</si>
  <si>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</si>
  <si>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</si>
  <si>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</si>
  <si>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</si>
  <si>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</si>
  <si>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</si>
  <si>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</si>
  <si>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</si>
  <si>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</si>
  <si>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</si>
  <si>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</si>
  <si>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</si>
  <si>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</si>
  <si>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</si>
  <si>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</si>
  <si>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</si>
  <si>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</si>
  <si>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</si>
  <si>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</si>
  <si>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</si>
  <si>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</si>
  <si>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</si>
  <si>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</si>
  <si>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</si>
  <si>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</si>
  <si>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</si>
  <si>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</si>
  <si>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</si>
  <si>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</si>
  <si>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</si>
  <si>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</si>
  <si>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</si>
  <si>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</si>
  <si>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</si>
  <si>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</si>
  <si>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</si>
  <si>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</si>
  <si>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</si>
  <si>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</si>
  <si>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</si>
  <si>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</si>
  <si>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</si>
  <si>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</si>
  <si>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</si>
  <si>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</si>
  <si>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</si>
  <si>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</si>
  <si>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</si>
  <si>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</si>
  <si>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</si>
  <si>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</si>
  <si>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</si>
  <si>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</si>
  <si>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</si>
  <si>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</si>
  <si>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</si>
  <si>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</si>
  <si>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</si>
  <si>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</si>
  <si>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</si>
  <si>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</si>
  <si>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</si>
  <si>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</si>
  <si>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</si>
  <si>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</si>
  <si>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</si>
  <si>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</si>
  <si>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</si>
  <si>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</si>
  <si>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</si>
  <si>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</si>
  <si>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</si>
  <si>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</si>
  <si>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</si>
  <si>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</si>
  <si>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</si>
  <si>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</si>
  <si>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</si>
  <si>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</si>
  <si>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</si>
  <si>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</si>
  <si>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</si>
  <si>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</si>
  <si>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</si>
  <si>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</si>
  <si>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</si>
  <si>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</si>
  <si>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</si>
  <si>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</si>
  <si>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</si>
  <si>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</si>
  <si>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</si>
  <si>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</si>
  <si>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</si>
  <si>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</si>
  <si>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</si>
  <si>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</si>
  <si>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</si>
  <si>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</si>
  <si>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</si>
  <si>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</si>
  <si>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</si>
  <si>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</si>
  <si>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</si>
  <si>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</si>
  <si>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</si>
  <si>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</si>
  <si>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</si>
  <si>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</si>
  <si>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</si>
  <si>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</si>
  <si>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</si>
  <si>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</si>
  <si>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</si>
  <si>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</si>
  <si>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</si>
  <si>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</si>
  <si>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</si>
  <si>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</si>
  <si>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</si>
  <si>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</si>
  <si>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</si>
  <si>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</si>
  <si>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</si>
  <si>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</si>
  <si>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</si>
  <si>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</si>
  <si>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</si>
  <si>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</si>
  <si>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</si>
  <si>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</si>
  <si>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</si>
  <si>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</si>
  <si>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</si>
  <si>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</si>
  <si>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</si>
  <si>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</si>
  <si>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</si>
  <si>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</si>
  <si>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</si>
  <si>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</si>
  <si>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</si>
  <si>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</si>
  <si>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</si>
  <si>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</si>
  <si>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</si>
  <si>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</si>
  <si>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</si>
  <si>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</si>
  <si>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</si>
  <si>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</si>
  <si>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</si>
  <si>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</si>
  <si>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</si>
  <si>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</si>
  <si>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</si>
  <si>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</si>
  <si>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</si>
  <si>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</si>
  <si>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</si>
  <si>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</si>
  <si>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</si>
  <si>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</si>
  <si>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</si>
  <si>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</si>
  <si>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</si>
  <si>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</si>
  <si>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</si>
  <si>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</si>
  <si>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</si>
  <si>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</si>
  <si>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</si>
  <si>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</si>
  <si>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</si>
  <si>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</si>
  <si>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</si>
  <si>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</si>
  <si>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</si>
  <si>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</si>
  <si>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</si>
  <si>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</si>
  <si>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</si>
  <si>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</si>
  <si>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</si>
  <si>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</si>
  <si>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</si>
  <si>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</si>
  <si>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</si>
  <si>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</si>
  <si>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</si>
  <si>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</si>
  <si>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</si>
  <si>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</si>
  <si>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</si>
  <si>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</si>
  <si>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</si>
  <si>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</si>
  <si>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</si>
  <si>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</si>
  <si>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</si>
  <si>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</si>
  <si>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</si>
  <si>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</si>
  <si>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</si>
  <si>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</si>
  <si>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</si>
  <si>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</si>
  <si>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</si>
  <si>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</si>
  <si>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</si>
  <si>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</si>
  <si>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</si>
  <si>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</si>
  <si>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</si>
  <si>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</si>
  <si>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</si>
  <si>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</si>
  <si>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</si>
  <si>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</si>
  <si>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</si>
  <si>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</si>
  <si>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</si>
  <si>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</si>
  <si>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</si>
  <si>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</si>
  <si>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</si>
  <si>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</si>
  <si>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</si>
  <si>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</si>
  <si>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</si>
  <si>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</si>
  <si>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</si>
  <si>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</si>
  <si>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</si>
  <si>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</si>
  <si>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</si>
  <si>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</si>
  <si>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</si>
  <si>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</si>
  <si>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</si>
  <si>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</si>
  <si>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</si>
  <si>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</si>
  <si>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</si>
  <si>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</si>
  <si>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</si>
  <si>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</si>
  <si>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</si>
  <si>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</si>
  <si>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</si>
  <si>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</si>
  <si>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</si>
  <si>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</si>
  <si>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</si>
  <si>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</si>
  <si>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</si>
  <si>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</si>
  <si>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</si>
  <si>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</si>
  <si>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</si>
  <si>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</si>
  <si>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</si>
  <si>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</si>
  <si>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</si>
  <si>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</si>
  <si>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</si>
  <si>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</si>
  <si>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</si>
  <si>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</si>
  <si>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</si>
  <si>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</si>
  <si>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</si>
  <si>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</si>
  <si>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</si>
  <si>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</si>
  <si>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</si>
  <si>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</si>
  <si>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</si>
  <si>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</si>
  <si>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</si>
  <si>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</si>
  <si>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</si>
  <si>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</si>
  <si>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</si>
  <si>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</si>
  <si>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</si>
  <si>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</si>
  <si>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</si>
  <si>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</si>
  <si>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</si>
  <si>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</si>
  <si>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</si>
  <si>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</si>
  <si>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</si>
  <si>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</si>
  <si>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</si>
  <si>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</si>
  <si>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</si>
  <si>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</si>
  <si>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</si>
  <si>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</si>
  <si>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</si>
  <si>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</si>
  <si>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</si>
  <si>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</si>
  <si>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</si>
  <si>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</si>
  <si>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</si>
  <si>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</si>
  <si>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</si>
  <si>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</si>
  <si>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</si>
  <si>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</si>
  <si>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</si>
  <si>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</si>
  <si>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</si>
  <si>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</si>
  <si>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</si>
  <si>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</si>
  <si>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</si>
  <si>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</si>
  <si>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</si>
  <si>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</si>
  <si>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</si>
  <si>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</si>
  <si>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</si>
  <si>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</si>
  <si>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</si>
  <si>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</si>
  <si>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</si>
  <si>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</si>
  <si>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</si>
  <si>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</si>
  <si>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</si>
  <si>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</si>
  <si>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</si>
  <si>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</si>
  <si>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</si>
  <si>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</si>
  <si>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</si>
  <si>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</si>
  <si>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</si>
  <si>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</si>
  <si>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</si>
  <si>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</si>
  <si>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</si>
  <si>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</si>
  <si>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</si>
  <si>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</si>
  <si>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</si>
  <si>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</si>
  <si>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</si>
  <si>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</si>
  <si>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</si>
  <si>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</si>
  <si>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</si>
  <si>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</si>
  <si>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</si>
  <si>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</si>
  <si>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</si>
  <si>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</si>
  <si>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</si>
  <si>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</si>
  <si>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</si>
  <si>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</si>
  <si>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</si>
  <si>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</si>
  <si>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</si>
  <si>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</si>
  <si>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</si>
  <si>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</si>
  <si>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</si>
  <si>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</si>
  <si>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</si>
  <si>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</si>
  <si>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</si>
  <si>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</si>
  <si>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</si>
  <si>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</si>
  <si>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</si>
  <si>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</si>
  <si>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</si>
  <si>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</si>
  <si>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</si>
  <si>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</si>
  <si>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</si>
  <si>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</si>
  <si>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</si>
  <si>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</si>
  <si>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</si>
  <si>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</si>
  <si>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</si>
  <si>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</si>
  <si>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</si>
  <si>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</si>
  <si>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</si>
  <si>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</si>
  <si>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</si>
  <si>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</si>
  <si>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</si>
  <si>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</si>
  <si>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</si>
  <si>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</si>
  <si>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</si>
  <si>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</si>
  <si>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</si>
  <si>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</si>
  <si>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</si>
  <si>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</si>
  <si>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</si>
  <si>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</si>
  <si>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</si>
  <si>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</si>
  <si>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</si>
  <si>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</si>
  <si>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</si>
  <si>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</si>
  <si>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</si>
  <si>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</si>
  <si>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</si>
  <si>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</si>
  <si>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</si>
  <si>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</si>
  <si>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</si>
  <si>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</si>
  <si>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</si>
  <si>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</si>
  <si>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</si>
  <si>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</si>
  <si>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</si>
  <si>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</si>
  <si>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</si>
  <si>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</si>
  <si>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</si>
  <si>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</si>
  <si>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</si>
  <si>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</si>
  <si>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</si>
  <si>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</si>
  <si>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</si>
  <si>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</si>
  <si>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</si>
  <si>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</si>
  <si>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</si>
  <si>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</si>
  <si>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</si>
  <si>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</si>
  <si>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</si>
  <si>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</si>
  <si>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</si>
  <si>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</si>
  <si>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</si>
  <si>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</si>
  <si>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</si>
  <si>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</si>
  <si>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</si>
  <si>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</si>
  <si>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</si>
  <si>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</si>
  <si>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</si>
  <si>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</si>
  <si>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</si>
  <si>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</si>
  <si>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</si>
  <si>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</si>
  <si>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</si>
  <si>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</si>
  <si>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</si>
  <si>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</si>
  <si>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</si>
  <si>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</si>
  <si>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</si>
  <si>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</si>
  <si>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</si>
  <si>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</si>
  <si>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</si>
  <si>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</si>
  <si>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</si>
  <si>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</si>
  <si>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</si>
  <si>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</si>
  <si>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</si>
  <si>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</si>
  <si>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</si>
  <si>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</si>
  <si>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</si>
  <si>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</si>
  <si>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</si>
  <si>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</si>
  <si>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</si>
  <si>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</si>
  <si>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</si>
  <si>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</si>
  <si>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</si>
  <si>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</si>
  <si>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</si>
  <si>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</si>
  <si>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</si>
  <si>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</si>
  <si>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</si>
  <si>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</si>
  <si>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</si>
  <si>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</si>
  <si>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</si>
  <si>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</si>
  <si>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</si>
  <si>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</si>
  <si>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</si>
  <si>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</si>
  <si>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</si>
  <si>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</si>
  <si>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</si>
  <si>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</si>
  <si>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</si>
  <si>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</si>
  <si>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</si>
  <si>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</si>
  <si>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</si>
  <si>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</si>
  <si>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</si>
  <si>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</si>
  <si>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</si>
  <si>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</si>
  <si>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</si>
  <si>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</si>
  <si>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</si>
  <si>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</si>
  <si>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</si>
  <si>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</si>
  <si>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</si>
  <si>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</si>
  <si>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</si>
  <si>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</si>
  <si>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</si>
  <si>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</si>
  <si>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</si>
  <si>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</si>
  <si>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</si>
  <si>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</si>
  <si>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</si>
  <si>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</si>
  <si>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</si>
  <si>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</si>
  <si>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</si>
  <si>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</si>
  <si>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</si>
  <si>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</si>
  <si>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</si>
  <si>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</si>
  <si>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</si>
  <si>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</si>
  <si>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</si>
  <si>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</si>
  <si>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</si>
  <si>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</si>
  <si>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</si>
  <si>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</si>
  <si>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</si>
  <si>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</si>
  <si>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</si>
  <si>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</si>
  <si>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</si>
  <si>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</si>
  <si>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</si>
  <si>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</si>
  <si>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</si>
  <si>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</si>
  <si>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</si>
  <si>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</si>
  <si>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</si>
  <si>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</si>
  <si>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</si>
  <si>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</si>
  <si>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</si>
  <si>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</si>
  <si>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</si>
  <si>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</si>
  <si>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</si>
  <si>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</si>
  <si>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</si>
  <si>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</si>
  <si>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</si>
  <si>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</si>
  <si>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</si>
  <si>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</si>
  <si>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</si>
  <si>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</si>
  <si>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</si>
  <si>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</si>
  <si>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</si>
  <si>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</si>
  <si>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</si>
  <si>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</si>
  <si>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</si>
  <si>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</si>
  <si>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</si>
  <si>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</si>
  <si>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</si>
  <si>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</si>
  <si>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</si>
  <si>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</si>
  <si>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</si>
  <si>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</si>
  <si>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</si>
  <si>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</si>
  <si>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</si>
  <si>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</si>
  <si>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</si>
  <si>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</si>
  <si>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</si>
  <si>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</si>
  <si>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</si>
  <si>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</si>
  <si>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</si>
  <si>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</si>
  <si>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</si>
  <si>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</si>
  <si>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</si>
  <si>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</si>
  <si>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</si>
  <si>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</si>
  <si>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</si>
  <si>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</si>
  <si>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</si>
  <si>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</si>
  <si>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</si>
  <si>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</si>
  <si>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</si>
  <si>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</si>
  <si>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</si>
  <si>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</si>
  <si>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</si>
  <si>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</si>
  <si>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</si>
  <si>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</si>
  <si>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</si>
  <si>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</si>
  <si>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</si>
  <si>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</si>
  <si>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</si>
  <si>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</si>
  <si>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</si>
  <si>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</si>
  <si>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</si>
  <si>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</si>
  <si>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</si>
  <si>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</si>
  <si>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</si>
  <si>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</si>
  <si>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</si>
  <si>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</si>
  <si>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</si>
  <si>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</si>
  <si>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</si>
  <si>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</si>
  <si>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</si>
  <si>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</si>
  <si>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</si>
  <si>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</si>
  <si>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</si>
  <si>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</si>
  <si>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</si>
  <si>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</si>
  <si>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</si>
  <si>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</si>
  <si>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</si>
  <si>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</si>
  <si>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</si>
  <si>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</si>
  <si>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</si>
  <si>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</si>
  <si>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</si>
  <si>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</si>
  <si>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</si>
  <si>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</si>
  <si>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</si>
  <si>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</si>
  <si>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</si>
  <si>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</si>
  <si>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</si>
  <si>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</si>
  <si>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</si>
  <si>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</si>
  <si>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</si>
  <si>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</si>
  <si>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</si>
  <si>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</si>
  <si>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</si>
  <si>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</si>
  <si>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</si>
  <si>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</si>
  <si>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</si>
  <si>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</si>
  <si>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</si>
  <si>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</si>
  <si>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</si>
  <si>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</si>
  <si>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</si>
  <si>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</si>
  <si>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</si>
  <si>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</si>
  <si>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</si>
  <si>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</si>
  <si>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</si>
  <si>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</si>
  <si>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</si>
  <si>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</si>
  <si>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</si>
  <si>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</si>
  <si>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</si>
  <si>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</si>
  <si>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</si>
  <si>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</si>
  <si>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</si>
  <si>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</si>
  <si>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</si>
  <si>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</si>
  <si>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</si>
  <si>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</si>
  <si>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</si>
  <si>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</si>
  <si>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</si>
  <si>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</si>
  <si>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</si>
  <si>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</si>
  <si>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</si>
  <si>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</si>
  <si>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</si>
  <si>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</si>
  <si>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</si>
  <si>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</si>
  <si>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</si>
  <si>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</si>
  <si>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</si>
  <si>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</si>
  <si>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</si>
  <si>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</si>
  <si>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</si>
  <si>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</si>
  <si>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</si>
  <si>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</si>
  <si>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</si>
  <si>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</si>
  <si>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</si>
  <si>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</si>
  <si>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</si>
  <si>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</si>
  <si>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</si>
  <si>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</si>
  <si>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</si>
  <si>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</si>
  <si>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</si>
  <si>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</si>
  <si>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</si>
  <si>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</si>
  <si>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</si>
  <si>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</si>
  <si>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</si>
  <si>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</si>
  <si>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</si>
  <si>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</si>
  <si>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</si>
  <si>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</si>
  <si>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</si>
  <si>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</si>
  <si>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</si>
  <si>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</si>
  <si>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</si>
  <si>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</si>
  <si>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</si>
  <si>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</si>
  <si>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</si>
  <si>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</si>
  <si>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</si>
  <si>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</si>
  <si>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</si>
  <si>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</si>
  <si>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</si>
  <si>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</si>
  <si>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</si>
  <si>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</si>
  <si>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</si>
  <si>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</si>
  <si>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</si>
  <si>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</si>
  <si>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</si>
  <si>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</si>
  <si>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</si>
  <si>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</si>
  <si>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</si>
  <si>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</si>
  <si>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</si>
  <si>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</si>
  <si>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</si>
  <si>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</si>
  <si>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</si>
  <si>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</si>
  <si>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</si>
  <si>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</si>
  <si>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</si>
  <si>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</si>
  <si>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</si>
  <si>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</si>
  <si>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</si>
  <si>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</si>
  <si>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</si>
  <si>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</si>
  <si>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</si>
  <si>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</si>
  <si>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</si>
  <si>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</si>
  <si>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</si>
  <si>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</si>
  <si>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</si>
  <si>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</si>
  <si>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</si>
  <si>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</si>
  <si>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</si>
  <si>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</si>
  <si>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</si>
  <si>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</si>
  <si>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</si>
  <si>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</si>
  <si>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</si>
  <si>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</si>
  <si>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</si>
  <si>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</si>
  <si>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</si>
  <si>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</si>
  <si>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</si>
  <si>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</si>
  <si>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</si>
  <si>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</si>
  <si>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</si>
  <si>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</si>
  <si>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</si>
  <si>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</si>
  <si>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</si>
  <si>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</si>
  <si>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</si>
  <si>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</si>
  <si>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</si>
  <si>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</si>
  <si>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</si>
  <si>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</si>
  <si>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</si>
  <si>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</si>
  <si>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</si>
  <si>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</si>
  <si>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</si>
  <si>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</si>
  <si>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</si>
  <si>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</si>
  <si>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</si>
  <si>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</si>
  <si>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</si>
  <si>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</si>
  <si>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</si>
  <si>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</si>
  <si>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</si>
  <si>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</si>
  <si>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</si>
  <si>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</si>
  <si>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</si>
  <si>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</si>
  <si>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</si>
  <si>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</si>
  <si>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</si>
  <si>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</si>
  <si>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</si>
  <si>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</si>
  <si>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</si>
  <si>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</si>
  <si>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</si>
  <si>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</si>
  <si>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</si>
  <si>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</si>
  <si>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</si>
  <si>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</si>
  <si>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</si>
  <si>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</si>
  <si>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</si>
  <si>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</si>
  <si>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</si>
  <si>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</si>
  <si>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</si>
  <si>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</si>
  <si>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</si>
  <si>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</si>
  <si>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</si>
  <si>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</si>
  <si>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</si>
  <si>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</si>
  <si>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</si>
  <si>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</si>
  <si>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</si>
  <si>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</si>
  <si>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</si>
  <si>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</si>
  <si>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</si>
  <si>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</si>
  <si>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</si>
  <si>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</si>
  <si>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</si>
  <si>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</si>
  <si>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</si>
  <si>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</si>
  <si>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</si>
  <si>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</si>
  <si>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</si>
  <si>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</si>
  <si>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</si>
  <si>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</si>
  <si>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</si>
  <si>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</si>
  <si>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</si>
  <si>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</si>
  <si>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</si>
  <si>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</si>
  <si>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</si>
  <si>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</si>
  <si>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</si>
  <si>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</si>
  <si>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</si>
  <si>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</si>
  <si>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</si>
  <si>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</si>
  <si>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</si>
  <si>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</si>
  <si>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</si>
  <si>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</si>
  <si>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</si>
  <si>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</si>
  <si>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</si>
  <si>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</si>
  <si>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</si>
  <si>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</si>
  <si>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</si>
  <si>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</si>
  <si>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</si>
  <si>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</si>
  <si>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</si>
  <si>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</si>
  <si>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</si>
  <si>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</si>
  <si>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</si>
  <si>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</si>
  <si>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</si>
  <si>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</si>
  <si>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</si>
  <si>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</si>
  <si>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</si>
  <si>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</si>
  <si>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</si>
  <si>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</si>
  <si>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</si>
  <si>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</si>
  <si>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</si>
  <si>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</si>
  <si>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</si>
  <si>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</si>
  <si>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</si>
  <si>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</si>
  <si>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</si>
  <si>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</si>
  <si>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</si>
  <si>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</si>
  <si>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</si>
  <si>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</si>
  <si>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</si>
  <si>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</si>
  <si>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</si>
  <si>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</si>
  <si>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</si>
  <si>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</si>
  <si>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</si>
  <si>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</si>
  <si>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</si>
  <si>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</si>
  <si>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</si>
  <si>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</si>
  <si>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</si>
  <si>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</si>
  <si>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</si>
  <si>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</si>
  <si>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</si>
  <si>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</si>
  <si>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</si>
  <si>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</si>
  <si>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</si>
  <si>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</si>
  <si>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</si>
  <si>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</si>
  <si>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</si>
  <si>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</si>
  <si>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</si>
  <si>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</si>
  <si>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</si>
  <si>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</si>
  <si>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</si>
  <si>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</si>
  <si>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</si>
  <si>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</si>
  <si>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</si>
  <si>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</si>
  <si>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</si>
  <si>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</si>
  <si>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</si>
  <si>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</si>
  <si>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</si>
  <si>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</si>
  <si>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</si>
  <si>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</si>
  <si>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</si>
  <si>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</si>
  <si>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</si>
  <si>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</si>
  <si>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</si>
  <si>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</si>
  <si>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</si>
  <si>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</si>
  <si>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</si>
  <si>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</si>
  <si>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</si>
  <si>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</si>
  <si>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</si>
  <si>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</si>
  <si>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</si>
  <si>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</si>
  <si>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</si>
  <si>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</si>
  <si>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</si>
  <si>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</si>
  <si>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</si>
  <si>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</si>
  <si>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</si>
  <si>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</si>
  <si>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</si>
  <si>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</si>
  <si>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</si>
  <si>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</si>
  <si>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</si>
  <si>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</si>
  <si>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</si>
  <si>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</si>
  <si>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</si>
  <si>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</si>
  <si>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</si>
  <si>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</si>
  <si>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</si>
  <si>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</si>
  <si>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</si>
  <si>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</si>
  <si>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</si>
  <si>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</si>
  <si>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</si>
  <si>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</si>
  <si>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</si>
  <si>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</si>
  <si>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</si>
  <si>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</si>
  <si>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</si>
  <si>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</si>
  <si>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</si>
  <si>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</si>
  <si>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</si>
  <si>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</si>
  <si>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</si>
  <si>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</si>
  <si>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</si>
  <si>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</si>
  <si>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</si>
  <si>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</si>
  <si>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</si>
  <si>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</si>
  <si>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</si>
  <si>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</si>
  <si>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</si>
  <si>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</si>
  <si>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</si>
  <si>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</si>
  <si>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</si>
  <si>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</si>
  <si>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</si>
  <si>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</si>
  <si>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</si>
  <si>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</si>
  <si>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</si>
  <si>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</si>
  <si>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</si>
  <si>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</si>
  <si>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</si>
  <si>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</si>
  <si>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</si>
  <si>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</si>
  <si>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</si>
  <si>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</si>
  <si>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</si>
  <si>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</si>
  <si>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</si>
  <si>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</si>
  <si>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</si>
  <si>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</si>
  <si>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</si>
  <si>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</si>
  <si>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</si>
  <si>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</si>
  <si>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</si>
  <si>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</si>
  <si>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</si>
  <si>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</si>
  <si>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</si>
  <si>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</si>
  <si>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</si>
  <si>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</si>
  <si>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</si>
  <si>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</si>
  <si>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</si>
  <si>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</si>
  <si>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</si>
  <si>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</si>
  <si>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</si>
  <si>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</si>
  <si>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</si>
  <si>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</si>
  <si>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</si>
  <si>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</si>
  <si>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</si>
  <si>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</si>
  <si>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</si>
  <si>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</si>
  <si>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</si>
  <si>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</si>
  <si>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</si>
  <si>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</si>
  <si>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</si>
  <si>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</si>
  <si>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</si>
  <si>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</si>
  <si>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</si>
  <si>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</si>
  <si>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</si>
  <si>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</si>
  <si>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</si>
  <si>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</si>
  <si>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</si>
  <si>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</si>
  <si>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</si>
  <si>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</si>
  <si>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</si>
  <si>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</si>
  <si>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</si>
  <si>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</si>
  <si>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</si>
  <si>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</si>
  <si>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</si>
  <si>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</si>
  <si>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</si>
  <si>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</si>
  <si>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</si>
  <si>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</si>
  <si>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</si>
  <si>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</si>
  <si>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</si>
  <si>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</si>
  <si>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</si>
  <si>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</si>
  <si>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</si>
  <si>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</si>
  <si>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</si>
  <si>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</si>
  <si>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</si>
  <si>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</si>
  <si>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</si>
  <si>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</si>
  <si>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</si>
  <si>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</si>
  <si>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</si>
  <si>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</si>
  <si>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</si>
  <si>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</si>
  <si>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</si>
  <si>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</si>
  <si>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</si>
  <si>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</si>
  <si>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</si>
  <si>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</si>
  <si>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</si>
  <si>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</si>
  <si>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</si>
  <si>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</si>
  <si>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</si>
  <si>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</si>
  <si>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</si>
  <si>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</si>
  <si>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</si>
  <si>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</si>
  <si>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</si>
  <si>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</si>
  <si>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</si>
  <si>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</si>
  <si>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</si>
  <si>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</si>
  <si>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</si>
  <si>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</si>
  <si>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</si>
  <si>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</si>
  <si>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</si>
  <si>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</si>
  <si>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</si>
  <si>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</si>
  <si>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</si>
  <si>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</si>
  <si>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</si>
  <si>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</si>
  <si>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</si>
  <si>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</si>
  <si>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</si>
  <si>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</si>
  <si>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</si>
  <si>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</si>
  <si>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</si>
  <si>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</si>
  <si>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</si>
  <si>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</si>
  <si>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</si>
  <si>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</si>
  <si>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</si>
  <si>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</si>
  <si>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</si>
  <si>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</si>
  <si>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</si>
  <si>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</si>
  <si>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</si>
  <si>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</si>
  <si>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</si>
  <si>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</si>
  <si>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</si>
  <si>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</si>
  <si>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</si>
  <si>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</si>
  <si>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</si>
  <si>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</si>
  <si>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</si>
  <si>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</si>
  <si>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</si>
  <si>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</si>
  <si>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</si>
  <si>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</si>
  <si>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</si>
  <si>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</si>
  <si>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</si>
  <si>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</si>
  <si>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</si>
  <si>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</si>
  <si>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</si>
  <si>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</si>
  <si>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</si>
  <si>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</si>
  <si>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</si>
  <si>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</si>
  <si>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</si>
  <si>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</si>
  <si>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</si>
  <si>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</si>
  <si>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</si>
  <si>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</si>
  <si>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</si>
  <si>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</si>
  <si>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</si>
  <si>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</si>
  <si>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</si>
  <si>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</si>
  <si>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</si>
  <si>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</si>
  <si>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</si>
  <si>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</si>
  <si>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</si>
  <si>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</si>
  <si>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</si>
  <si>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</si>
  <si>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</si>
  <si>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</si>
  <si>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</si>
  <si>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</si>
  <si>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</si>
  <si>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</si>
  <si>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</si>
  <si>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</si>
  <si>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</si>
  <si>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</si>
  <si>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</si>
  <si>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</si>
  <si>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</si>
  <si>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</si>
  <si>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</si>
  <si>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</si>
  <si>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</si>
  <si>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</si>
  <si>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</si>
  <si>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</si>
  <si>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</si>
  <si>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</si>
  <si>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</si>
  <si>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</si>
  <si>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</si>
  <si>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</si>
  <si>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</si>
  <si>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</si>
  <si>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</si>
  <si>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</si>
  <si>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</si>
  <si>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</si>
  <si>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</si>
  <si>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</si>
  <si>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</si>
  <si>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</si>
  <si>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</si>
  <si>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</si>
  <si>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</si>
  <si>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</si>
  <si>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</si>
  <si>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</si>
  <si>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</si>
  <si>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</si>
  <si>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</si>
  <si>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</si>
  <si>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</si>
  <si>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</si>
  <si>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</si>
  <si>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</si>
  <si>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</si>
  <si>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</si>
  <si>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</si>
  <si>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</si>
  <si>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</si>
  <si>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</si>
  <si>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</si>
  <si>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</si>
  <si>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</si>
  <si>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</si>
  <si>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</si>
  <si>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</si>
  <si>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</si>
  <si>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</si>
  <si>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</si>
  <si>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</si>
  <si>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</si>
  <si>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</si>
  <si>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</si>
  <si>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</si>
  <si>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</si>
  <si>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</si>
  <si>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</si>
  <si>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</si>
  <si>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</si>
  <si>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</si>
  <si>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</si>
  <si>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</si>
  <si>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</si>
  <si>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</si>
  <si>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</si>
  <si>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</si>
  <si>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</si>
  <si>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</si>
  <si>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</si>
  <si>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</si>
  <si>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</si>
  <si>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</si>
  <si>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</si>
  <si>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</si>
  <si>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</si>
  <si>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</si>
  <si>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</si>
  <si>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</si>
  <si>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</si>
  <si>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</si>
  <si>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</si>
  <si>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</si>
  <si>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</si>
  <si>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</si>
  <si>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</si>
  <si>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</si>
  <si>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</si>
  <si>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</si>
  <si>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</si>
  <si>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</si>
  <si>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</si>
  <si>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</si>
  <si>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</si>
  <si>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</si>
  <si>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</si>
  <si>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</si>
  <si>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</si>
  <si>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</si>
  <si>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</si>
  <si>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</si>
  <si>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</si>
  <si>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</si>
  <si>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</si>
  <si>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</si>
  <si>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</si>
  <si>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</si>
  <si>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</si>
  <si>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</si>
  <si>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</si>
  <si>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</si>
  <si>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</si>
  <si>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</si>
  <si>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</si>
  <si>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</si>
  <si>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</si>
  <si>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</si>
  <si>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</si>
  <si>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</si>
  <si>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</si>
  <si>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</si>
  <si>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</si>
  <si>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</si>
  <si>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</si>
  <si>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</si>
  <si>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</si>
  <si>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</si>
  <si>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</si>
  <si>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</si>
  <si>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</si>
  <si>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</si>
  <si>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</si>
  <si>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</si>
  <si>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</si>
  <si>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</si>
  <si>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</si>
  <si>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</si>
  <si>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</si>
  <si>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</si>
  <si>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</si>
  <si>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</si>
  <si>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</si>
  <si>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</si>
  <si>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</si>
  <si>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</si>
  <si>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</si>
  <si>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</si>
  <si>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</si>
  <si>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</si>
  <si>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</si>
  <si>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</si>
  <si>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</si>
  <si>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</si>
  <si>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</si>
  <si>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</si>
  <si>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</si>
  <si>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</si>
  <si>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</si>
  <si>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</si>
  <si>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</si>
  <si>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</si>
  <si>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</si>
  <si>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</si>
  <si>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</si>
  <si>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</si>
  <si>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</si>
  <si>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</si>
  <si>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</si>
  <si>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</si>
  <si>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</si>
  <si>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</si>
  <si>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</si>
  <si>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</si>
  <si>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</si>
  <si>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</si>
  <si>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</si>
  <si>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</si>
  <si>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</si>
  <si>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</si>
  <si>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</si>
  <si>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</si>
  <si>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</si>
  <si>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</si>
  <si>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</si>
  <si>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</si>
  <si>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</si>
  <si>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</si>
  <si>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</si>
  <si>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</si>
  <si>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</si>
  <si>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</si>
  <si>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</si>
  <si>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</si>
  <si>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</si>
  <si>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</si>
  <si>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</si>
  <si>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</si>
  <si>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</si>
  <si>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</si>
  <si>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</si>
  <si>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</si>
  <si>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</si>
  <si>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</si>
  <si>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</si>
  <si>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</si>
  <si>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</si>
  <si>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</si>
  <si>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</si>
  <si>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</si>
  <si>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</si>
  <si>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</si>
  <si>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</si>
  <si>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</si>
  <si>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</si>
  <si>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</si>
  <si>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</si>
  <si>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</si>
  <si>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</si>
  <si>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</si>
  <si>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</si>
  <si>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</si>
  <si>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</si>
  <si>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</si>
  <si>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</si>
  <si>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</si>
  <si>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</si>
  <si>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</si>
  <si>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</si>
  <si>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</si>
  <si>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</si>
  <si>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</si>
  <si>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</si>
  <si>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</si>
  <si>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</si>
  <si>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</si>
  <si>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</si>
  <si>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</si>
  <si>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</si>
  <si>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</si>
  <si>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</si>
  <si>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</si>
  <si>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</si>
  <si>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</si>
  <si>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</si>
  <si>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</si>
  <si>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</si>
  <si>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</si>
  <si>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</si>
  <si>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</si>
  <si>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</si>
  <si>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</si>
  <si>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</si>
  <si>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</si>
  <si>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</si>
  <si>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</si>
  <si>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</si>
  <si>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</si>
  <si>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</si>
  <si>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</si>
  <si>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</si>
  <si>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</si>
  <si>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</si>
  <si>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</si>
  <si>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</si>
  <si>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</si>
  <si>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</si>
  <si>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</si>
  <si>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</si>
  <si>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</si>
  <si>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</si>
  <si>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</si>
  <si>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</si>
  <si>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</si>
  <si>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</si>
  <si>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</si>
  <si>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</si>
  <si>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</si>
  <si>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</si>
  <si>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</si>
  <si>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</si>
  <si>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</si>
  <si>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</si>
  <si>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</si>
  <si>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</si>
  <si>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</si>
  <si>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</si>
  <si>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</si>
  <si>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</si>
  <si>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</si>
  <si>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</si>
  <si>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</si>
  <si>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</si>
  <si>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</si>
  <si>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</si>
  <si>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</si>
  <si>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</si>
  <si>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</si>
  <si>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</si>
  <si>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</si>
  <si>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</si>
  <si>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</si>
  <si>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</si>
  <si>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</si>
  <si>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</si>
  <si>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</si>
  <si>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</si>
  <si>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</si>
  <si>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</si>
  <si>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</si>
  <si>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</si>
  <si>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</si>
  <si>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</si>
  <si>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</si>
  <si>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</si>
  <si>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</si>
  <si>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</si>
  <si>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</si>
  <si>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</si>
  <si>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</si>
  <si>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</si>
  <si>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</si>
  <si>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</si>
  <si>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</si>
  <si>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</si>
  <si>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</si>
  <si>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</si>
  <si>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</si>
  <si>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</si>
  <si>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</si>
  <si>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</si>
  <si>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</si>
  <si>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</si>
  <si>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</si>
  <si>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</si>
  <si>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</si>
  <si>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</si>
  <si>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</si>
  <si>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</si>
  <si>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</si>
  <si>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</si>
  <si>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</si>
  <si>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</si>
  <si>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</si>
  <si>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</si>
  <si>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</si>
  <si>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</si>
  <si>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</si>
  <si>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</si>
  <si>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</si>
  <si>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</si>
  <si>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</si>
  <si>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</si>
  <si>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</si>
  <si>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</si>
  <si>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</si>
  <si>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</si>
  <si>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</si>
  <si>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</si>
  <si>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</si>
  <si>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</si>
  <si>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</si>
  <si>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</si>
  <si>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</si>
  <si>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</si>
  <si>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</si>
  <si>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</si>
  <si>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</si>
  <si>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</si>
  <si>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</si>
  <si>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</si>
  <si>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</si>
  <si>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</si>
  <si>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</si>
  <si>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</si>
  <si>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</si>
  <si>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</si>
  <si>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</si>
  <si>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</si>
  <si>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</si>
  <si>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</si>
  <si>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</si>
  <si>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</si>
  <si>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</si>
  <si>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</si>
  <si>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</si>
  <si>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</si>
  <si>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</si>
  <si>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</si>
  <si>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</si>
  <si>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</si>
  <si>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</si>
  <si>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</si>
  <si>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</si>
  <si>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</si>
  <si>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</si>
  <si>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</si>
  <si>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</si>
  <si>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</si>
  <si>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</si>
  <si>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</si>
  <si>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</si>
  <si>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</si>
  <si>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</si>
  <si>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</si>
  <si>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</si>
  <si>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</si>
  <si>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</si>
  <si>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</si>
  <si>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</si>
  <si>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</si>
  <si>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</si>
  <si>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</si>
  <si>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</si>
  <si>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</si>
  <si>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</si>
  <si>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</si>
  <si>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</si>
  <si>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</si>
  <si>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</si>
  <si>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</si>
  <si>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</si>
  <si>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</si>
  <si>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</si>
  <si>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</si>
  <si>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</si>
  <si>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</si>
  <si>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</si>
  <si>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</si>
  <si>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</si>
  <si>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</si>
  <si>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</si>
  <si>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</si>
  <si>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</si>
  <si>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</si>
  <si>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</si>
  <si>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</si>
  <si>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</si>
  <si>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</si>
  <si>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</si>
  <si>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</si>
  <si>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</si>
  <si>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</si>
  <si>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</si>
  <si>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</si>
  <si>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</si>
  <si>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</si>
  <si>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</si>
  <si>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</si>
  <si>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</si>
  <si>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</si>
  <si>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</si>
  <si>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</si>
  <si>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</si>
  <si>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</si>
  <si>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</si>
  <si>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</si>
  <si>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</si>
  <si>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</si>
  <si>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</si>
  <si>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</si>
  <si>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</si>
  <si>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</si>
  <si>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</si>
  <si>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</si>
  <si>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</si>
  <si>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</si>
  <si>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</si>
  <si>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</si>
  <si>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</si>
  <si>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</si>
  <si>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</si>
  <si>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</si>
  <si>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</si>
  <si>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</si>
  <si>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</si>
  <si>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</si>
  <si>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</si>
  <si>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</si>
  <si>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</si>
  <si>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</si>
  <si>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</si>
  <si>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</si>
  <si>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</si>
  <si>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</si>
  <si>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</si>
  <si>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</si>
  <si>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</si>
  <si>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</si>
  <si>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</si>
  <si>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</si>
  <si>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</si>
  <si>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</si>
  <si>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</si>
  <si>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</si>
  <si>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</si>
  <si>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</si>
  <si>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</si>
  <si>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</si>
  <si>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</si>
  <si>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</si>
  <si>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</si>
  <si>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</si>
  <si>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</si>
  <si>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</si>
  <si>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</si>
  <si>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</si>
  <si>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</si>
  <si>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</si>
  <si>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</si>
  <si>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</si>
  <si>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</si>
  <si>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</si>
  <si>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</si>
  <si>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</si>
  <si>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</si>
  <si>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</si>
  <si>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</si>
  <si>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</si>
  <si>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</si>
  <si>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</si>
  <si>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</si>
  <si>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</si>
  <si>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</si>
  <si>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</si>
  <si>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</si>
  <si>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</si>
  <si>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</si>
  <si>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</si>
  <si>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</si>
  <si>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</si>
  <si>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</si>
  <si>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</si>
  <si>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</si>
  <si>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</si>
  <si>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</si>
  <si>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</si>
  <si>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</si>
  <si>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</si>
  <si>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</si>
  <si>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</si>
  <si>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</si>
  <si>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</si>
  <si>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</si>
  <si>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</si>
  <si>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</si>
  <si>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</si>
  <si>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</si>
  <si>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</si>
  <si>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</si>
  <si>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</si>
  <si>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</si>
  <si>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</si>
  <si>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</si>
  <si>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</si>
  <si>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</si>
  <si>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</si>
  <si>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</si>
  <si>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</si>
  <si>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</si>
  <si>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</si>
  <si>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</si>
  <si>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</si>
  <si>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</si>
  <si>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</si>
  <si>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</si>
  <si>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</si>
  <si>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</si>
  <si>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</si>
  <si>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</si>
  <si>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</si>
  <si>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</si>
  <si>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</si>
  <si>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</si>
  <si>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</si>
  <si>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</si>
  <si>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</si>
  <si>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</si>
  <si>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</si>
  <si>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</si>
  <si>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</si>
  <si>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</si>
  <si>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</si>
  <si>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</si>
  <si>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</si>
  <si>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</si>
  <si>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</si>
  <si>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</si>
  <si>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</si>
  <si>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</si>
  <si>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</si>
  <si>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</si>
  <si>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</si>
  <si>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</si>
  <si>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</si>
  <si>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</si>
  <si>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</si>
  <si>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</si>
  <si>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</si>
  <si>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</si>
  <si>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</si>
  <si>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</si>
  <si>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</si>
  <si>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</si>
  <si>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</si>
  <si>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</si>
  <si>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</si>
  <si>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</si>
  <si>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</si>
  <si>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</si>
  <si>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</si>
  <si>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</si>
  <si>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</si>
  <si>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</si>
  <si>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</si>
  <si>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</si>
  <si>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</si>
  <si>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</si>
  <si>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</si>
  <si>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</si>
  <si>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</si>
  <si>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</si>
  <si>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</si>
  <si>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</si>
  <si>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</si>
  <si>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</si>
  <si>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</si>
  <si>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</si>
  <si>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</si>
  <si>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</si>
  <si>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</si>
  <si>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</si>
  <si>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</si>
  <si>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</si>
  <si>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</si>
  <si>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</si>
  <si>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</si>
  <si>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</si>
  <si>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</si>
  <si>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</si>
  <si>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</si>
  <si>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</si>
  <si>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</si>
  <si>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</si>
  <si>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</si>
  <si>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</si>
  <si>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</si>
  <si>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</si>
  <si>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</si>
  <si>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</si>
  <si>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</si>
  <si>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</si>
  <si>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</si>
  <si>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</si>
  <si>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</si>
  <si>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</si>
  <si>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</si>
  <si>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</si>
  <si>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</si>
  <si>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</si>
  <si>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</si>
  <si>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</si>
  <si>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</si>
  <si>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</si>
  <si>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</si>
  <si>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</si>
  <si>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</si>
  <si>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</si>
  <si>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</si>
  <si>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</si>
  <si>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</si>
  <si>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</si>
  <si>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</si>
  <si>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</si>
  <si>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</si>
  <si>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</si>
  <si>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</si>
  <si>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</si>
  <si>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</si>
  <si>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</si>
  <si>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</si>
  <si>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</si>
  <si>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</si>
  <si>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</si>
  <si>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</si>
  <si>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</si>
  <si>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</si>
  <si>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</si>
  <si>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</si>
  <si>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</si>
  <si>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</si>
  <si>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</si>
  <si>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</si>
  <si>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</si>
  <si>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</si>
  <si>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</si>
  <si>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</si>
  <si>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</si>
  <si>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</si>
  <si>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</si>
  <si>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</si>
  <si>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</si>
  <si>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</si>
  <si>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</si>
  <si>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</si>
  <si>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</si>
  <si>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</si>
  <si>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</si>
  <si>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</si>
  <si>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</si>
  <si>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</si>
  <si>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</si>
  <si>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</si>
  <si>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</si>
  <si>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</si>
  <si>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</si>
  <si>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</si>
  <si>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</si>
  <si>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</si>
  <si>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</si>
  <si>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</si>
  <si>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</si>
  <si>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</si>
  <si>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</si>
  <si>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</si>
  <si>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</si>
  <si>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</si>
  <si>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</si>
  <si>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</si>
  <si>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</si>
  <si>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</si>
  <si>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</si>
  <si>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</si>
  <si>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</si>
  <si>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</si>
  <si>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</si>
  <si>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</si>
  <si>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</si>
  <si>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</si>
  <si>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</si>
  <si>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</si>
  <si>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</si>
  <si>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</si>
  <si>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</si>
  <si>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</si>
  <si>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</si>
  <si>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</si>
  <si>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</si>
  <si>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</si>
  <si>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</si>
  <si>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</si>
  <si>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</si>
  <si>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</si>
  <si>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</si>
  <si>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</si>
  <si>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</si>
  <si>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</si>
  <si>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</si>
  <si>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</si>
  <si>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</si>
  <si>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</si>
  <si>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</si>
  <si>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</si>
  <si>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</si>
  <si>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</si>
  <si>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</si>
  <si>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</si>
  <si>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</si>
  <si>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</si>
  <si>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</si>
  <si>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</si>
  <si>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</si>
  <si>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</si>
  <si>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</si>
  <si>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</si>
  <si>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</si>
  <si>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</si>
  <si>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</si>
  <si>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</si>
  <si>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</si>
  <si>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</si>
  <si>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</si>
  <si>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</si>
  <si>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</si>
  <si>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</si>
  <si>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</si>
  <si>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</si>
  <si>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</si>
  <si>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</si>
  <si>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</si>
  <si>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</si>
  <si>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</si>
  <si>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</si>
  <si>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</si>
  <si>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</si>
  <si>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</si>
  <si>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</si>
  <si>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</si>
  <si>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</si>
  <si>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</si>
  <si>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</si>
  <si>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</si>
  <si>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</si>
  <si>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</si>
  <si>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</si>
  <si>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</si>
  <si>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</si>
  <si>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</si>
  <si>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</si>
  <si>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</si>
  <si>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</si>
  <si>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</si>
  <si>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</si>
  <si>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</si>
  <si>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</si>
  <si>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</si>
  <si>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</si>
  <si>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</si>
  <si>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</si>
  <si>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</si>
  <si>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</si>
  <si>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</si>
  <si>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</si>
  <si>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</si>
  <si>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</si>
  <si>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</si>
  <si>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</si>
  <si>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</si>
  <si>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</si>
  <si>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</si>
  <si>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</si>
  <si>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</si>
  <si>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</si>
  <si>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</si>
  <si>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</si>
  <si>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</si>
  <si>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</si>
  <si>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</si>
  <si>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</si>
  <si>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</si>
  <si>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</si>
  <si>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</si>
  <si>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</si>
  <si>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</si>
  <si>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</si>
  <si>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</si>
  <si>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</si>
  <si>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</si>
  <si>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</si>
  <si>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</si>
  <si>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</si>
  <si>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</si>
  <si>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</si>
  <si>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</si>
  <si>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</si>
  <si>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</si>
  <si>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</si>
  <si>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</si>
  <si>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</si>
  <si>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</si>
  <si>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</si>
  <si>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</si>
  <si>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</si>
  <si>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</si>
  <si>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</si>
  <si>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</si>
  <si>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</si>
  <si>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</si>
  <si>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</si>
  <si>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</si>
  <si>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</si>
  <si>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</si>
  <si>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</si>
  <si>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</si>
  <si>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</si>
  <si>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</si>
  <si>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</si>
  <si>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</si>
  <si>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</si>
  <si>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</si>
  <si>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</si>
  <si>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</si>
  <si>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</si>
  <si>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</si>
  <si>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</si>
  <si>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</si>
  <si>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</si>
  <si>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</si>
  <si>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</si>
  <si>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</si>
  <si>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</si>
  <si>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</si>
  <si>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</si>
  <si>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</si>
  <si>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</si>
  <si>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</si>
  <si>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</si>
  <si>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</si>
  <si>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</si>
  <si>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</si>
  <si>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</si>
  <si>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</si>
  <si>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</si>
  <si>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</si>
  <si>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</si>
  <si>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</si>
  <si>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</si>
  <si>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</si>
  <si>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</si>
  <si>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</si>
  <si>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</si>
  <si>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</si>
  <si>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</si>
  <si>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</si>
  <si>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</si>
  <si>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</si>
  <si>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</si>
  <si>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</si>
  <si>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</si>
  <si>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</si>
  <si>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</si>
  <si>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</si>
  <si>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</si>
  <si>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</si>
  <si>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</si>
  <si>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</si>
  <si>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</si>
  <si>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</si>
  <si>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</si>
  <si>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</si>
  <si>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</si>
  <si>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</si>
  <si>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</si>
  <si>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</si>
  <si>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</si>
  <si>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</si>
  <si>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</si>
  <si>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</si>
  <si>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</si>
  <si>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</si>
  <si>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</si>
  <si>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</si>
  <si>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</si>
  <si>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</si>
  <si>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</si>
  <si>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</si>
  <si>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</si>
  <si>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</si>
  <si>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</si>
  <si>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</si>
  <si>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</si>
  <si>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</si>
  <si>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</si>
  <si>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</si>
  <si>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</si>
  <si>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</si>
  <si>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</si>
  <si>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</si>
  <si>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</si>
  <si>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</si>
  <si>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</si>
  <si>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</si>
  <si>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</si>
  <si>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</si>
  <si>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</si>
  <si>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</si>
  <si>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</si>
  <si>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</si>
  <si>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</si>
  <si>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</si>
  <si>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</si>
  <si>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</si>
  <si>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</si>
  <si>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</si>
  <si>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</si>
  <si>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</si>
  <si>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</si>
  <si>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</si>
  <si>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</si>
  <si>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</si>
  <si>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</si>
  <si>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</si>
  <si>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</si>
  <si>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</si>
  <si>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</si>
  <si>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</si>
  <si>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</si>
  <si>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</si>
  <si>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</si>
  <si>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</si>
  <si>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</si>
  <si>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</si>
  <si>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</si>
  <si>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</si>
  <si>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</si>
  <si>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</si>
  <si>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</si>
  <si>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</si>
  <si>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</si>
  <si>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</si>
  <si>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</si>
  <si>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</si>
  <si>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</si>
  <si>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</si>
  <si>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</si>
  <si>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</si>
  <si>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</si>
  <si>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</si>
  <si>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</si>
  <si>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</si>
  <si>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</si>
  <si>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</si>
  <si>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</si>
  <si>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</si>
  <si>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</si>
  <si>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</si>
  <si>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</si>
  <si>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</si>
  <si>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</si>
  <si>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</si>
  <si>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</si>
  <si>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</si>
  <si>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</si>
  <si>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</si>
  <si>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</si>
  <si>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</si>
  <si>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</si>
  <si>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</si>
  <si>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</si>
  <si>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</si>
  <si>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</si>
  <si>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</si>
  <si>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</si>
  <si>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</si>
  <si>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</si>
  <si>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</si>
  <si>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</si>
  <si>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</si>
  <si>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</si>
  <si>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</si>
  <si>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</si>
  <si>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</si>
  <si>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</si>
  <si>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</si>
  <si>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</si>
  <si>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</si>
  <si>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</si>
  <si>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</si>
  <si>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</si>
  <si>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</si>
  <si>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</si>
  <si>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</si>
  <si>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</si>
  <si>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</si>
  <si>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</si>
  <si>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</si>
  <si>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</si>
  <si>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</si>
  <si>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</si>
  <si>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</si>
  <si>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</si>
  <si>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</si>
  <si>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</si>
  <si>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</si>
  <si>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</si>
  <si>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</si>
  <si>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</si>
  <si>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</si>
  <si>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</si>
  <si>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</si>
  <si>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</si>
  <si>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</si>
  <si>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</si>
  <si>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</si>
  <si>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</si>
  <si>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</si>
  <si>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</si>
  <si>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</si>
  <si>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</si>
  <si>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</si>
  <si>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</si>
  <si>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</si>
  <si>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</si>
  <si>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</si>
  <si>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</si>
  <si>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</si>
  <si>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</si>
  <si>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</si>
  <si>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</si>
  <si>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</si>
  <si>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</si>
  <si>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</si>
  <si>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</si>
  <si>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</si>
  <si>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</si>
  <si>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</si>
  <si>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</si>
  <si>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</si>
  <si>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</si>
  <si>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</si>
  <si>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</si>
  <si>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</si>
  <si>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</si>
  <si>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</si>
  <si>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</si>
  <si>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</si>
  <si>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</si>
  <si>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</si>
  <si>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</si>
  <si>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</si>
  <si>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</si>
  <si>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</si>
  <si>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</si>
  <si>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</si>
  <si>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</si>
  <si>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</si>
  <si>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</si>
  <si>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</si>
  <si>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</si>
  <si>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</si>
  <si>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</si>
  <si>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</si>
  <si>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</si>
  <si>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</si>
  <si>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</si>
  <si>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</si>
  <si>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</si>
  <si>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</si>
  <si>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</si>
  <si>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</si>
  <si>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</si>
  <si>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</si>
  <si>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</si>
  <si>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</si>
  <si>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</si>
  <si>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</si>
  <si>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</si>
  <si>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</si>
  <si>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</si>
  <si>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</si>
  <si>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</si>
  <si>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</si>
  <si>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</si>
  <si>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</si>
  <si>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</si>
  <si>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</si>
  <si>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</si>
  <si>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</si>
  <si>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</si>
  <si>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</si>
  <si>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</si>
  <si>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</si>
  <si>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</si>
  <si>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</si>
  <si>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</si>
  <si>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</si>
  <si>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</si>
  <si>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</si>
  <si>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</si>
  <si>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</si>
  <si>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</si>
  <si>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</si>
  <si>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</si>
  <si>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</si>
  <si>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</si>
  <si>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</si>
  <si>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</si>
  <si>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</si>
  <si>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</si>
  <si>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</si>
  <si>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</si>
  <si>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</si>
  <si>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</si>
  <si>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</si>
  <si>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</si>
  <si>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</si>
  <si>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</si>
  <si>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</si>
  <si>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</si>
  <si>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</si>
  <si>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</si>
  <si>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</si>
  <si>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</si>
  <si>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</si>
  <si>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</si>
  <si>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</si>
  <si>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</si>
  <si>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</si>
  <si>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</si>
  <si>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</si>
  <si>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</si>
  <si>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</si>
  <si>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</si>
  <si>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</si>
  <si>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</si>
  <si>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</si>
  <si>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</si>
  <si>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</si>
  <si>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</si>
  <si>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</si>
  <si>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</si>
  <si>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</si>
  <si>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</si>
  <si>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</si>
  <si>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</si>
  <si>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</si>
  <si>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</si>
  <si>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</si>
  <si>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</si>
  <si>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</si>
  <si>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</si>
  <si>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</si>
  <si>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</si>
  <si>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</si>
  <si>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</si>
  <si>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</si>
  <si>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</si>
  <si>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</si>
  <si>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</si>
  <si>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</si>
  <si>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</si>
  <si>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</si>
  <si>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</si>
  <si>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</si>
  <si>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</si>
  <si>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</si>
  <si>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</si>
  <si>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</si>
  <si>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</si>
  <si>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</si>
  <si>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</si>
  <si>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</si>
  <si>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</si>
  <si>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</si>
  <si>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</si>
  <si>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</si>
  <si>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</si>
  <si>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</si>
  <si>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</si>
  <si>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</si>
  <si>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</si>
  <si>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</si>
  <si>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</si>
  <si>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</si>
  <si>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</si>
  <si>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</si>
  <si>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</si>
  <si>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</si>
  <si>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</si>
  <si>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</si>
  <si>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</si>
  <si>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</si>
  <si>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</si>
  <si>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</si>
  <si>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</si>
  <si>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</si>
  <si>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</si>
  <si>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</si>
  <si>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</si>
  <si>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</si>
  <si>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</si>
  <si>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</si>
  <si>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</si>
  <si>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</si>
  <si>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</si>
  <si>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</si>
  <si>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</si>
  <si>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</si>
  <si>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</si>
  <si>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</si>
  <si>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</si>
  <si>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</si>
  <si>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</si>
  <si>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</si>
  <si>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</si>
  <si>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</si>
  <si>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</si>
  <si>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</si>
  <si>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</si>
  <si>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</si>
  <si>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</si>
  <si>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</si>
  <si>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</si>
  <si>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</si>
  <si>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</si>
  <si>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</si>
  <si>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</si>
  <si>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</si>
  <si>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</si>
  <si>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</si>
  <si>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</si>
  <si>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</si>
  <si>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</si>
  <si>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</si>
  <si>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</si>
  <si>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</si>
  <si>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</si>
  <si>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</si>
  <si>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</si>
  <si>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</si>
  <si>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</si>
  <si>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</si>
  <si>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</si>
  <si>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</si>
  <si>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</si>
  <si>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</si>
  <si>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</si>
  <si>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</si>
  <si>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</si>
  <si>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</si>
  <si>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</si>
  <si>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</si>
  <si>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</si>
  <si>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</si>
  <si>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</si>
  <si>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</si>
  <si>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</si>
  <si>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</si>
  <si>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</si>
  <si>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</si>
  <si>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</si>
  <si>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</si>
  <si>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</si>
  <si>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</si>
  <si>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</si>
  <si>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</si>
  <si>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</si>
  <si>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</si>
  <si>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</si>
  <si>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</si>
  <si>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</si>
  <si>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</si>
  <si>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</si>
  <si>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</si>
  <si>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</si>
  <si>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</si>
  <si>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</si>
  <si>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</si>
  <si>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</si>
  <si>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</si>
  <si>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</si>
  <si>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</si>
  <si>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</si>
  <si>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</si>
  <si>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</si>
  <si>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</si>
  <si>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</si>
  <si>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</si>
  <si>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</si>
  <si>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</si>
  <si>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</si>
  <si>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</si>
  <si>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</si>
  <si>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</si>
  <si>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</si>
  <si>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</si>
  <si>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</si>
  <si>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</si>
  <si>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</si>
  <si>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</si>
  <si>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</si>
  <si>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</si>
  <si>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</si>
  <si>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</si>
  <si>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</si>
  <si>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</si>
  <si>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</si>
  <si>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</si>
  <si>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</si>
  <si>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</si>
  <si>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</si>
  <si>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</si>
  <si>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</si>
  <si>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</si>
  <si>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</si>
  <si>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</si>
  <si>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</si>
  <si>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</si>
  <si>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</si>
  <si>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</si>
  <si>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</si>
  <si>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</si>
  <si>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</si>
  <si>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</si>
  <si>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</si>
  <si>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</si>
  <si>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</si>
  <si>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</si>
  <si>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</si>
  <si>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</si>
  <si>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</si>
  <si>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</si>
  <si>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</si>
  <si>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</si>
  <si>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</si>
  <si>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</si>
  <si>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</si>
  <si>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</si>
  <si>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</si>
  <si>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</si>
  <si>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</si>
  <si>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</si>
  <si>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</si>
  <si>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</si>
  <si>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</si>
  <si>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</si>
  <si>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</si>
  <si>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</si>
  <si>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</si>
  <si>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</si>
  <si>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</si>
  <si>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</si>
  <si>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</si>
  <si>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</si>
  <si>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</si>
  <si>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</si>
  <si>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</si>
  <si>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</si>
  <si>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</si>
  <si>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</si>
  <si>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</si>
  <si>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</si>
  <si>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</si>
  <si>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</si>
  <si>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</si>
  <si>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</si>
  <si>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</si>
  <si>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</si>
  <si>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</si>
  <si>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</si>
  <si>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</si>
  <si>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</si>
  <si>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</si>
  <si>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</si>
  <si>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</si>
  <si>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</si>
  <si>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</si>
  <si>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</si>
  <si>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</si>
  <si>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</si>
  <si>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</si>
  <si>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</si>
  <si>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</si>
  <si>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</si>
  <si>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</si>
  <si>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</si>
  <si>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</si>
  <si>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</si>
  <si>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</si>
  <si>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</si>
  <si>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</si>
  <si>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</si>
  <si>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</si>
  <si>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</si>
  <si>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</si>
  <si>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</si>
  <si>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</si>
  <si>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</si>
  <si>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</si>
  <si>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</si>
  <si>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</si>
  <si>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</si>
  <si>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</si>
  <si>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</si>
  <si>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</si>
  <si>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</si>
  <si>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</si>
  <si>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</si>
  <si>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</si>
  <si>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</si>
  <si>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</si>
  <si>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</si>
  <si>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</si>
  <si>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</si>
  <si>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</si>
  <si>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</si>
  <si>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</si>
  <si>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</si>
  <si>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</si>
  <si>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</si>
  <si>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</si>
  <si>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</si>
  <si>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</si>
  <si>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</si>
  <si>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</si>
  <si>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</si>
  <si>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</si>
  <si>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</si>
  <si>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</si>
  <si>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</si>
  <si>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</si>
  <si>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</si>
  <si>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</si>
  <si>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</si>
  <si>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</si>
  <si>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</si>
  <si>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</si>
  <si>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</si>
  <si>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</si>
  <si>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</si>
  <si>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</si>
  <si>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</si>
  <si>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</si>
  <si>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</si>
  <si>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</si>
  <si>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</si>
  <si>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</si>
  <si>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</si>
  <si>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</si>
  <si>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</si>
  <si>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</si>
  <si>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</si>
  <si>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</si>
  <si>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</si>
  <si>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</si>
  <si>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</si>
  <si>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</si>
  <si>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</si>
  <si>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</si>
  <si>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</si>
  <si>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</si>
  <si>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</si>
  <si>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</si>
  <si>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</si>
  <si>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</si>
  <si>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</si>
  <si>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</si>
  <si>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</si>
  <si>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</si>
  <si>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</si>
  <si>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</si>
  <si>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</si>
  <si>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</si>
  <si>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</si>
  <si>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</si>
  <si>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</si>
  <si>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</si>
  <si>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</si>
  <si>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</si>
  <si>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</si>
  <si>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</si>
  <si>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</si>
  <si>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</si>
  <si>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</si>
  <si>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</si>
  <si>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</si>
  <si>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</si>
  <si>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</si>
  <si>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</si>
  <si>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</si>
  <si>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</si>
  <si>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</si>
  <si>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</si>
  <si>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</si>
  <si>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</si>
  <si>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</si>
  <si>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</si>
  <si>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</si>
  <si>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</si>
  <si>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</si>
  <si>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</si>
  <si>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</si>
  <si>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</si>
  <si>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</si>
  <si>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</si>
  <si>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</si>
  <si>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</si>
  <si>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</si>
  <si>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</si>
  <si>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</si>
  <si>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</si>
  <si>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</si>
  <si>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</si>
  <si>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</si>
  <si>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</si>
  <si>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</si>
  <si>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</si>
  <si>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</si>
  <si>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</si>
  <si>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</si>
  <si>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</si>
  <si>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</si>
  <si>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</si>
  <si>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</si>
  <si>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</si>
  <si>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</si>
  <si>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</si>
  <si>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</si>
  <si>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</si>
  <si>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</si>
  <si>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</si>
  <si>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</si>
  <si>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</si>
  <si>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</si>
  <si>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</si>
  <si>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</si>
  <si>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</si>
  <si>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</si>
  <si>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</si>
  <si>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</si>
  <si>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</si>
  <si>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</si>
  <si>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</si>
  <si>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</si>
  <si>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</si>
  <si>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</si>
  <si>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</si>
  <si>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</si>
  <si>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</si>
  <si>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</si>
  <si>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</si>
  <si>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</si>
  <si>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</si>
  <si>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</si>
  <si>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</si>
  <si>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</si>
  <si>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</si>
  <si>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</si>
  <si>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</si>
  <si>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</si>
  <si>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</si>
  <si>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</si>
  <si>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</si>
  <si>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</si>
  <si>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</si>
  <si>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</si>
  <si>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</si>
  <si>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</si>
  <si>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</si>
  <si>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</si>
  <si>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</si>
  <si>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</si>
  <si>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</si>
  <si>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</si>
  <si>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</si>
  <si>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</si>
  <si>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</si>
  <si>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</si>
  <si>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</si>
  <si>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</si>
  <si>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</si>
  <si>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</si>
  <si>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</si>
  <si>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</si>
  <si>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</si>
  <si>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</si>
  <si>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</si>
  <si>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</si>
  <si>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</si>
  <si>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</si>
  <si>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</si>
  <si>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</si>
  <si>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</si>
  <si>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</si>
  <si>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</si>
  <si>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</si>
  <si>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</si>
  <si>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</si>
  <si>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</si>
  <si>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</si>
  <si>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</si>
  <si>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</si>
  <si>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</si>
  <si>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</si>
  <si>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</si>
  <si>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</si>
  <si>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</si>
  <si>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</si>
  <si>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</si>
  <si>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</si>
  <si>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</si>
  <si>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</si>
  <si>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</si>
  <si>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</si>
  <si>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</si>
  <si>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</si>
  <si>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</si>
  <si>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</si>
  <si>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</si>
  <si>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</si>
  <si>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</si>
  <si>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</si>
  <si>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</si>
  <si>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</si>
  <si>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</si>
  <si>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</si>
  <si>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</si>
  <si>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</si>
  <si>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</si>
  <si>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</si>
  <si>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</si>
  <si>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</si>
  <si>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</si>
  <si>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</si>
  <si>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</si>
  <si>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</si>
  <si>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</si>
  <si>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</si>
  <si>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</si>
  <si>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</si>
  <si>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</si>
  <si>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</si>
  <si>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</si>
  <si>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</si>
  <si>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</si>
  <si>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</si>
  <si>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</si>
  <si>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</si>
  <si>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</si>
  <si>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</si>
  <si>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</si>
  <si>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</si>
  <si>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</si>
  <si>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</si>
  <si>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</si>
  <si>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</si>
  <si>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</si>
  <si>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</si>
  <si>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</si>
  <si>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</si>
  <si>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</si>
  <si>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</si>
  <si>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</si>
  <si>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</si>
  <si>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</si>
  <si>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</si>
  <si>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</si>
  <si>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</si>
  <si>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</si>
  <si>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</si>
  <si>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</si>
  <si>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</si>
  <si>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</si>
  <si>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</si>
  <si>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</si>
  <si>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</si>
  <si>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</si>
  <si>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</si>
  <si>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</si>
  <si>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</si>
  <si>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</si>
  <si>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</si>
  <si>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</si>
  <si>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</si>
  <si>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</si>
  <si>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</si>
  <si>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</si>
  <si>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</si>
  <si>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</si>
  <si>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</si>
  <si>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</si>
  <si>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</si>
  <si>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</si>
  <si>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</si>
  <si>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</si>
  <si>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</si>
  <si>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</si>
  <si>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</si>
  <si>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</si>
  <si>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</si>
  <si>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</si>
  <si>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</si>
  <si>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</si>
  <si>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</si>
  <si>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</si>
  <si>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</si>
  <si>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</si>
  <si>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</si>
  <si>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</si>
  <si>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</si>
  <si>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</si>
  <si>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</si>
  <si>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</si>
  <si>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</si>
  <si>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</si>
  <si>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</si>
  <si>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</si>
  <si>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</si>
  <si>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</si>
  <si>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</si>
  <si>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</si>
  <si>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</si>
  <si>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</si>
  <si>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</si>
  <si>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</si>
  <si>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</si>
  <si>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</si>
  <si>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</si>
  <si>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</si>
  <si>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</si>
  <si>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</si>
  <si>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</si>
  <si>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</si>
  <si>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</si>
  <si>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</si>
  <si>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</si>
  <si>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</si>
  <si>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</si>
  <si>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</si>
  <si>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</si>
  <si>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</si>
  <si>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</si>
  <si>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</si>
  <si>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</si>
  <si>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</si>
  <si>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</si>
  <si>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</si>
  <si>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</si>
  <si>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</si>
  <si>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</si>
  <si>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</si>
  <si>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</si>
  <si>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</si>
  <si>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</si>
  <si>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</si>
  <si>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</si>
  <si>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</si>
  <si>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</si>
  <si>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</si>
  <si>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</si>
  <si>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</si>
  <si>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</si>
  <si>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</si>
  <si>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</si>
  <si>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</si>
  <si>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</si>
  <si>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</si>
  <si>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</si>
  <si>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</si>
  <si>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</si>
  <si>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</si>
  <si>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</si>
  <si>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</si>
  <si>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</si>
  <si>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</si>
  <si>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</si>
  <si>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</si>
  <si>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</si>
  <si>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</si>
  <si>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</si>
  <si>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</si>
  <si>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</si>
  <si>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</si>
  <si>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</si>
  <si>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</si>
  <si>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</si>
  <si>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</si>
  <si>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</si>
  <si>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</si>
  <si>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</si>
  <si>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</si>
  <si>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</si>
  <si>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</si>
  <si>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</si>
  <si>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</si>
  <si>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</si>
  <si>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</si>
  <si>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</si>
  <si>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</si>
  <si>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</si>
  <si>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</si>
  <si>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</si>
  <si>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</si>
  <si>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</si>
  <si>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</si>
  <si>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</si>
  <si>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</si>
  <si>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</si>
  <si>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</si>
  <si>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</si>
  <si>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</si>
  <si>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</si>
  <si>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</si>
  <si>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</si>
  <si>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</si>
  <si>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</si>
  <si>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</si>
  <si>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</si>
  <si>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</si>
  <si>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</si>
  <si>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</si>
  <si>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</si>
  <si>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</si>
  <si>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</si>
  <si>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</si>
  <si>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</si>
  <si>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</si>
  <si>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</si>
  <si>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</si>
  <si>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</si>
  <si>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</si>
  <si>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</si>
  <si>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</si>
  <si>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</si>
  <si>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</si>
  <si>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</si>
  <si>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</si>
  <si>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</si>
  <si>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</si>
  <si>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</si>
  <si>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</si>
  <si>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</si>
  <si>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</si>
  <si>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</si>
  <si>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</si>
  <si>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</si>
  <si>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</si>
  <si>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</si>
  <si>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</si>
  <si>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</si>
  <si>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</si>
  <si>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</si>
  <si>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</si>
  <si>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</si>
  <si>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</si>
  <si>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</si>
  <si>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</si>
  <si>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</si>
  <si>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</si>
  <si>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</si>
  <si>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</si>
  <si>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</si>
  <si>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</si>
  <si>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</si>
  <si>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</si>
  <si>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</si>
  <si>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</si>
  <si>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</si>
  <si>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</si>
  <si>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</si>
  <si>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</si>
  <si>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</si>
  <si>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</si>
  <si>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</si>
  <si>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</si>
  <si>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</si>
  <si>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</si>
  <si>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</si>
  <si>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</si>
  <si>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</si>
  <si>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</si>
  <si>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</si>
  <si>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</si>
  <si>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</si>
  <si>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</si>
  <si>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</si>
  <si>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</si>
  <si>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</si>
  <si>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</si>
  <si>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</si>
  <si>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</si>
  <si>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</si>
  <si>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</si>
  <si>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</si>
  <si>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</si>
  <si>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</si>
  <si>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</si>
  <si>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</si>
  <si>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</si>
  <si>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</si>
  <si>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</si>
  <si>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</si>
  <si>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</si>
  <si>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</si>
  <si>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</si>
  <si>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</si>
  <si>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</si>
  <si>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</si>
  <si>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</si>
  <si>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</si>
  <si>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</si>
  <si>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</si>
  <si>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</si>
  <si>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</si>
  <si>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</si>
  <si>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</si>
  <si>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</si>
  <si>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</si>
  <si>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</si>
  <si>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</si>
  <si>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</si>
  <si>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</si>
  <si>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</si>
  <si>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</si>
  <si>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</si>
  <si>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</si>
  <si>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</si>
  <si>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</si>
  <si>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</si>
  <si>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</si>
  <si>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</si>
  <si>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</si>
  <si>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</si>
  <si>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</si>
  <si>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</si>
  <si>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</si>
  <si>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</si>
  <si>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</si>
  <si>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</si>
  <si>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</si>
  <si>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</si>
  <si>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</si>
  <si>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</si>
  <si>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</si>
  <si>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</si>
  <si>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</si>
  <si>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</si>
  <si>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</si>
  <si>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</si>
  <si>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</si>
  <si>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</si>
  <si>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</si>
  <si>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</si>
  <si>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</si>
  <si>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</si>
  <si>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</si>
  <si>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</si>
  <si>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</si>
  <si>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</si>
  <si>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</si>
  <si>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</si>
  <si>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</si>
  <si>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</si>
  <si>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</si>
  <si>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</si>
  <si>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</si>
  <si>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</si>
  <si>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</si>
  <si>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</si>
  <si>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</si>
  <si>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</si>
  <si>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</si>
  <si>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</si>
  <si>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</si>
  <si>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</si>
  <si>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</si>
  <si>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</si>
  <si>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</si>
  <si>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</si>
  <si>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</si>
  <si>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</si>
  <si>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</si>
  <si>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</si>
  <si>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</si>
  <si>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</si>
  <si>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</si>
  <si>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</si>
  <si>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</si>
  <si>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</si>
  <si>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</si>
  <si>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</si>
  <si>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</si>
  <si>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</si>
  <si>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</si>
  <si>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</si>
  <si>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</si>
  <si>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</si>
  <si>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</si>
  <si>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</si>
  <si>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</si>
  <si>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</si>
  <si>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</si>
  <si>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</si>
  <si>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</si>
  <si>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</si>
  <si>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</si>
  <si>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</si>
  <si>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</si>
  <si>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</si>
  <si>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</si>
  <si>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</si>
  <si>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</si>
  <si>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</si>
  <si>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</si>
  <si>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</si>
  <si>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</si>
  <si>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</si>
  <si>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</si>
  <si>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</si>
  <si>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</si>
  <si>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</si>
  <si>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</si>
  <si>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</si>
  <si>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</si>
  <si>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</si>
  <si>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</si>
  <si>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</si>
  <si>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</si>
  <si>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</si>
  <si>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</si>
  <si>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</si>
  <si>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</si>
  <si>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</si>
  <si>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</si>
  <si>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</si>
  <si>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</si>
  <si>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</si>
  <si>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</si>
  <si>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</si>
  <si>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</si>
  <si>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</si>
  <si>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</si>
  <si>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</si>
  <si>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</si>
  <si>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</si>
  <si>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</si>
  <si>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</si>
  <si>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</si>
  <si>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</si>
  <si>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</si>
  <si>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</si>
  <si>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</si>
  <si>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</si>
  <si>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</si>
  <si>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</si>
  <si>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</si>
  <si>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</si>
  <si>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</si>
  <si>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</si>
  <si>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</si>
  <si>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</si>
  <si>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</si>
  <si>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</si>
  <si>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</si>
  <si>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</si>
  <si>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</si>
  <si>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</si>
  <si>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</si>
  <si>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</si>
  <si>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</si>
  <si>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</si>
  <si>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</si>
  <si>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</si>
  <si>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</si>
  <si>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</si>
  <si>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</si>
  <si>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</si>
  <si>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</si>
  <si>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</si>
  <si>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</si>
  <si>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</si>
  <si>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</si>
  <si>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</si>
  <si>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</si>
  <si>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</si>
  <si>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</si>
  <si>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</si>
  <si>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</si>
  <si>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</si>
  <si>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</si>
  <si>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</si>
  <si>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</si>
  <si>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</si>
  <si>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</si>
  <si>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</si>
  <si>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</si>
  <si>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</si>
  <si>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</si>
  <si>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</si>
  <si>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</si>
  <si>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</si>
  <si>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</si>
  <si>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</si>
  <si>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</si>
  <si>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</si>
  <si>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</si>
  <si>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</si>
  <si>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</si>
  <si>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</si>
  <si>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</si>
  <si>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</si>
  <si>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</si>
  <si>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</si>
  <si>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</si>
  <si>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</si>
  <si>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</si>
  <si>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</si>
  <si>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</si>
  <si>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</si>
  <si>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</si>
  <si>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</si>
  <si>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</si>
  <si>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</si>
  <si>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</si>
  <si>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</si>
  <si>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</si>
  <si>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</si>
  <si>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</si>
  <si>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</si>
  <si>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</si>
  <si>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</si>
  <si>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</si>
  <si>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</si>
  <si>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</si>
  <si>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</si>
  <si>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</si>
  <si>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</si>
  <si>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</si>
  <si>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</si>
  <si>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</si>
  <si>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</si>
  <si>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</si>
  <si>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</si>
  <si>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</si>
  <si>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</si>
  <si>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</si>
  <si>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</si>
  <si>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</si>
  <si>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</si>
  <si>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</si>
  <si>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</si>
  <si>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</si>
  <si>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</si>
  <si>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</si>
  <si>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</si>
  <si>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</si>
  <si>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</si>
  <si>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</si>
  <si>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</si>
  <si>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</si>
  <si>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</si>
  <si>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</si>
  <si>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</si>
  <si>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</si>
  <si>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</si>
  <si>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</si>
  <si>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</si>
  <si>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</si>
  <si>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</si>
  <si>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</si>
  <si>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</si>
  <si>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</si>
  <si>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</si>
  <si>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</si>
  <si>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</si>
  <si>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</si>
  <si>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</si>
  <si>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</si>
  <si>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</si>
  <si>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</si>
  <si>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</si>
  <si>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</si>
  <si>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</si>
  <si>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</si>
  <si>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</si>
  <si>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</si>
  <si>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</si>
  <si>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</si>
  <si>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</si>
  <si>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</si>
  <si>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</si>
  <si>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</si>
  <si>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</si>
  <si>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</si>
  <si>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</si>
  <si>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</si>
  <si>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</si>
  <si>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</si>
  <si>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</si>
  <si>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</si>
  <si>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</si>
  <si>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</si>
  <si>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</si>
  <si>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</si>
  <si>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</si>
  <si>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</si>
  <si>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</si>
  <si>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</si>
  <si>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</si>
  <si>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</si>
  <si>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</si>
  <si>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</si>
  <si>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</si>
  <si>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</si>
  <si>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</si>
  <si>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</si>
  <si>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</si>
  <si>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</si>
  <si>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</si>
  <si>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</si>
  <si>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</si>
  <si>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</si>
  <si>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</si>
  <si>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</si>
  <si>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</si>
  <si>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</si>
  <si>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</si>
  <si>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</si>
  <si>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</si>
  <si>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</si>
  <si>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</si>
  <si>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</si>
  <si>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</si>
  <si>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</si>
  <si>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</si>
  <si>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</si>
  <si>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</si>
  <si>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</si>
  <si>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</si>
  <si>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</si>
  <si>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</si>
  <si>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</si>
  <si>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</si>
  <si>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</si>
  <si>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</si>
  <si>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</si>
  <si>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</si>
  <si>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</si>
  <si>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</si>
  <si>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</si>
  <si>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</si>
  <si>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</si>
  <si>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</si>
  <si>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</si>
  <si>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</si>
  <si>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</si>
  <si>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</si>
  <si>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</si>
  <si>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</si>
  <si>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</si>
  <si>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</si>
  <si>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</si>
  <si>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</si>
  <si>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</si>
  <si>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</si>
  <si>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</si>
  <si>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</si>
  <si>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</si>
  <si>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</si>
  <si>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</si>
  <si>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</si>
  <si>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</si>
  <si>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</si>
  <si>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</si>
  <si>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</si>
  <si>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</si>
  <si>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</si>
  <si>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</si>
  <si>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</si>
  <si>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</si>
  <si>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</si>
  <si>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</si>
  <si>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</si>
  <si>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</si>
  <si>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</si>
  <si>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</si>
  <si>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</si>
  <si>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</si>
  <si>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</si>
  <si>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</si>
  <si>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</si>
  <si>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</si>
  <si>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</si>
  <si>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</si>
  <si>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</si>
  <si>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</si>
  <si>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</si>
  <si>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</si>
  <si>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</si>
  <si>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</si>
  <si>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</si>
  <si>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</si>
  <si>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</si>
  <si>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</si>
  <si>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</si>
  <si>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</si>
  <si>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</si>
  <si>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</si>
  <si>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</si>
  <si>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</si>
  <si>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</si>
  <si>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</si>
  <si>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</si>
  <si>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</si>
  <si>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</si>
  <si>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</si>
  <si>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</si>
  <si>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</si>
  <si>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</si>
  <si>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</si>
  <si>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</si>
  <si>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</si>
  <si>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</si>
  <si>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</si>
  <si>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</si>
  <si>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</si>
  <si>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</si>
  <si>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</si>
  <si>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</si>
  <si>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</si>
  <si>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</si>
  <si>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</si>
  <si>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</si>
  <si>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</si>
  <si>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</si>
  <si>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</si>
  <si>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</si>
  <si>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</si>
  <si>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</si>
  <si>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</si>
  <si>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</si>
  <si>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</si>
  <si>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</si>
  <si>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</si>
  <si>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</si>
  <si>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</si>
  <si>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</si>
  <si>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</si>
  <si>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</si>
  <si>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</si>
  <si>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</si>
  <si>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</si>
  <si>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</si>
  <si>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</si>
  <si>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</si>
  <si>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</si>
  <si>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</si>
  <si>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</si>
  <si>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</si>
  <si>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</si>
  <si>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</si>
  <si>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</si>
  <si>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</si>
  <si>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</si>
  <si>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</si>
  <si>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</si>
  <si>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</si>
  <si>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</si>
  <si>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</si>
  <si>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</si>
  <si>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</si>
  <si>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</si>
  <si>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</si>
  <si>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</si>
  <si>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</si>
  <si>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</si>
  <si>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</si>
  <si>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</si>
  <si>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</si>
  <si>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</si>
  <si>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</si>
  <si>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</si>
  <si>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</si>
  <si>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</si>
  <si>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</si>
  <si>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</si>
  <si>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</si>
  <si>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</si>
  <si>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</si>
  <si>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</si>
  <si>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</si>
  <si>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</si>
  <si>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</si>
  <si>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</si>
  <si>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</si>
  <si>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</si>
  <si>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</si>
  <si>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</si>
  <si>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</si>
  <si>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</si>
  <si>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</si>
  <si>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</si>
  <si>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</si>
  <si>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</si>
  <si>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</si>
  <si>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</si>
  <si>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</si>
  <si>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</si>
  <si>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</si>
  <si>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</si>
  <si>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</si>
  <si>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</si>
  <si>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</si>
  <si>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</si>
  <si>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</si>
  <si>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</si>
  <si>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</si>
  <si>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</si>
  <si>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</si>
  <si>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</si>
  <si>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</si>
  <si>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</si>
  <si>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</si>
  <si>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</si>
  <si>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</si>
  <si>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</si>
  <si>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</si>
  <si>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</si>
  <si>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</si>
  <si>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</si>
  <si>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</si>
  <si>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</si>
  <si>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</si>
  <si>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</si>
  <si>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</si>
  <si>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</si>
  <si>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</si>
  <si>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</si>
  <si>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</si>
  <si>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</si>
  <si>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</si>
  <si>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</si>
  <si>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</si>
  <si>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</si>
  <si>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</si>
  <si>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</si>
  <si>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</si>
  <si>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</si>
  <si>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</si>
  <si>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</si>
  <si>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</si>
  <si>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</si>
  <si>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</si>
  <si>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</si>
  <si>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</si>
  <si>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</si>
  <si>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</si>
  <si>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</si>
  <si>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</si>
  <si>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</si>
  <si>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</si>
  <si>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</si>
  <si>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</si>
  <si>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</si>
  <si>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</si>
  <si>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</si>
  <si>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</si>
  <si>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</si>
  <si>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</si>
  <si>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</si>
  <si>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</si>
  <si>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</si>
  <si>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</si>
  <si>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</si>
  <si>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</si>
  <si>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</si>
  <si>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</si>
  <si>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</si>
  <si>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</si>
  <si>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</si>
  <si>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</si>
  <si>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</si>
  <si>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</si>
  <si>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</si>
  <si>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</si>
  <si>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</si>
  <si>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</si>
  <si>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</si>
  <si>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</si>
  <si>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</si>
  <si>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</si>
  <si>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</si>
  <si>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</si>
  <si>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</si>
  <si>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</si>
  <si>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</si>
  <si>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</si>
  <si>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</si>
  <si>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</si>
  <si>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</si>
  <si>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</si>
  <si>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</si>
  <si>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</si>
  <si>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</si>
  <si>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</si>
  <si>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</si>
  <si>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</si>
  <si>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</si>
  <si>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</si>
  <si>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</si>
  <si>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</si>
  <si>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</si>
  <si>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</si>
  <si>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</si>
  <si>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</si>
  <si>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</si>
  <si>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</si>
  <si>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</si>
  <si>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</si>
  <si>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</si>
  <si>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</si>
  <si>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</si>
  <si>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</si>
  <si>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</si>
  <si>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</si>
  <si>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</si>
  <si>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</si>
  <si>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</si>
  <si>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</si>
  <si>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</si>
  <si>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</si>
  <si>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</si>
  <si>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</si>
  <si>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</si>
  <si>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</si>
  <si>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</si>
  <si>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</si>
  <si>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</si>
  <si>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</si>
  <si>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</si>
  <si>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</si>
  <si>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</si>
  <si>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</si>
  <si>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</si>
  <si>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</si>
  <si>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</si>
  <si>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</si>
  <si>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</si>
  <si>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</si>
  <si>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</si>
  <si>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</si>
  <si>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</si>
  <si>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</si>
  <si>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</si>
  <si>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</si>
  <si>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</si>
  <si>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</si>
  <si>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</si>
  <si>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</si>
  <si>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</si>
  <si>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</si>
  <si>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</si>
  <si>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</si>
  <si>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</si>
  <si>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</si>
  <si>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</si>
  <si>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</si>
  <si>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</si>
  <si>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</si>
  <si>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</si>
  <si>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</si>
  <si>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</si>
  <si>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</si>
  <si>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</si>
  <si>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</si>
  <si>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</si>
  <si>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</si>
  <si>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</si>
  <si>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</si>
  <si>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</si>
  <si>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</si>
  <si>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</si>
  <si>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</si>
  <si>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</si>
  <si>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</si>
  <si>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</si>
  <si>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</si>
  <si>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</si>
  <si>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</si>
  <si>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</si>
  <si>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</si>
  <si>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</si>
  <si>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</si>
  <si>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</si>
  <si>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</si>
  <si>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</si>
  <si>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</si>
  <si>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</si>
  <si>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</si>
  <si>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</si>
  <si>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</si>
  <si>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</si>
  <si>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</si>
  <si>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</si>
  <si>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</si>
  <si>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</si>
  <si>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</si>
  <si>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</si>
  <si>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</si>
  <si>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</si>
  <si>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</si>
  <si>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</si>
  <si>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</si>
  <si>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</si>
  <si>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</si>
  <si>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</si>
  <si>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</si>
  <si>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</si>
  <si>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</si>
  <si>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</si>
  <si>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</si>
  <si>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</si>
  <si>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</si>
  <si>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</si>
  <si>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</si>
  <si>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</si>
  <si>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</si>
  <si>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</si>
  <si>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</si>
  <si>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</si>
  <si>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</si>
  <si>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</si>
  <si>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</si>
  <si>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</si>
  <si>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</si>
  <si>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</si>
  <si>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</si>
  <si>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</si>
  <si>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</si>
  <si>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</si>
  <si>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</si>
  <si>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</si>
  <si>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</si>
  <si>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</si>
  <si>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</si>
  <si>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</si>
  <si>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</si>
  <si>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</si>
  <si>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</si>
  <si>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</si>
  <si>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</si>
  <si>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</si>
  <si>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</si>
  <si>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</si>
  <si>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</si>
  <si>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</si>
  <si>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</si>
  <si>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</si>
  <si>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</si>
  <si>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</si>
  <si>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</si>
  <si>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</si>
  <si>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</si>
  <si>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</si>
  <si>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</si>
  <si>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</si>
  <si>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</si>
  <si>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</si>
  <si>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</si>
  <si>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</si>
  <si>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</si>
  <si>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</si>
  <si>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</si>
  <si>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</si>
  <si>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</si>
  <si>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</si>
  <si>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</si>
  <si>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</si>
  <si>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</si>
  <si>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</si>
  <si>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</si>
  <si>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</si>
  <si>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</si>
  <si>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</si>
  <si>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</si>
  <si>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</si>
  <si>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</si>
  <si>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</si>
  <si>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</si>
  <si>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</si>
  <si>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</si>
  <si>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</si>
  <si>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</si>
  <si>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</si>
  <si>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</si>
  <si>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</si>
  <si>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</si>
  <si>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</si>
  <si>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</si>
  <si>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</si>
  <si>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</si>
  <si>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</si>
  <si>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</si>
  <si>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</si>
  <si>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</si>
  <si>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</si>
  <si>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</si>
  <si>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</si>
  <si>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</si>
  <si>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</si>
  <si>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</si>
  <si>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</si>
  <si>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</si>
  <si>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</si>
  <si>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</si>
  <si>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</si>
  <si>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</si>
  <si>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</si>
  <si>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</si>
  <si>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</si>
  <si>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</si>
  <si>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</si>
  <si>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</si>
  <si>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</si>
  <si>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</si>
  <si>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</si>
  <si>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</si>
  <si>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</si>
  <si>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</si>
  <si>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</si>
  <si>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</si>
  <si>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</si>
  <si>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</si>
  <si>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</si>
  <si>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</si>
  <si>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</si>
  <si>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</si>
  <si>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</si>
  <si>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</si>
  <si>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</si>
  <si>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</si>
  <si>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</si>
  <si>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</si>
  <si>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</si>
  <si>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</si>
  <si>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</si>
  <si>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</si>
  <si>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</si>
  <si>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</si>
  <si>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</si>
  <si>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</si>
  <si>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</si>
  <si>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</si>
  <si>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</si>
  <si>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</si>
  <si>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</si>
  <si>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</si>
  <si>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</si>
  <si>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</si>
  <si>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</si>
  <si>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</si>
  <si>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</si>
  <si>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</si>
  <si>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</si>
  <si>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</si>
  <si>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</si>
  <si>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</si>
  <si>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</si>
  <si>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</si>
  <si>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</si>
  <si>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</si>
  <si>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</si>
  <si>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</si>
  <si>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</si>
  <si>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</si>
  <si>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</si>
  <si>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</si>
  <si>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</si>
  <si>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</si>
  <si>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</si>
  <si>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</si>
  <si>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</si>
  <si>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</si>
  <si>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</si>
  <si>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</si>
  <si>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</si>
  <si>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</si>
  <si>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</si>
  <si>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</si>
  <si>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</si>
  <si>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</si>
  <si>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</si>
  <si>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</si>
  <si>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</si>
  <si>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</si>
  <si>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</si>
  <si>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</si>
  <si>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</si>
  <si>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</si>
  <si>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</si>
  <si>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</si>
  <si>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</si>
  <si>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</si>
  <si>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</si>
  <si>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</si>
  <si>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</si>
  <si>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</si>
  <si>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</si>
  <si>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</si>
  <si>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</si>
  <si>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</si>
  <si>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</si>
  <si>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</si>
  <si>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</si>
  <si>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</si>
  <si>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</si>
  <si>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</si>
  <si>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</si>
  <si>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</si>
  <si>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</si>
  <si>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</si>
  <si>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</si>
  <si>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</si>
  <si>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</si>
  <si>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</si>
  <si>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</si>
  <si>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</si>
  <si>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</si>
  <si>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</si>
  <si>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</si>
  <si>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</si>
  <si>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</si>
  <si>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</si>
  <si>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</si>
  <si>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</si>
  <si>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</si>
  <si>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</si>
  <si>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</si>
  <si>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</si>
  <si>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</si>
  <si>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</si>
  <si>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</si>
  <si>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</si>
  <si>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</si>
  <si>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</si>
  <si>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</si>
  <si>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</si>
  <si>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</si>
  <si>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</si>
  <si>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</si>
  <si>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</si>
  <si>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</si>
  <si>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</si>
  <si>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</si>
  <si>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</si>
  <si>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</si>
  <si>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</si>
  <si>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</si>
  <si>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</si>
  <si>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</si>
  <si>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</si>
  <si>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</si>
  <si>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</si>
  <si>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</si>
  <si>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</si>
  <si>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</si>
  <si>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</si>
  <si>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</si>
  <si>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</si>
  <si>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</si>
  <si>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</si>
  <si>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</si>
  <si>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</si>
  <si>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</si>
  <si>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</si>
  <si>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</si>
  <si>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</si>
  <si>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</si>
  <si>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</si>
  <si>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</si>
  <si>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</si>
  <si>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</si>
  <si>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</si>
  <si>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</si>
  <si>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</si>
  <si>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</si>
  <si>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</si>
  <si>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</si>
  <si>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</si>
  <si>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</si>
  <si>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</si>
  <si>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</si>
  <si>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</si>
  <si>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</si>
  <si>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</si>
  <si>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</si>
  <si>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</si>
  <si>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</si>
  <si>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</si>
  <si>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</si>
  <si>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</si>
  <si>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</si>
  <si>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</si>
  <si>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</si>
  <si>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</si>
  <si>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</si>
  <si>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</si>
  <si>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</si>
  <si>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</si>
  <si>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</si>
  <si>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</si>
  <si>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</si>
  <si>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</si>
  <si>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</si>
  <si>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</si>
  <si>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</si>
  <si>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</si>
  <si>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</si>
  <si>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</si>
  <si>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</si>
  <si>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</si>
  <si>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</si>
  <si>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</si>
  <si>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</si>
  <si>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</si>
  <si>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</si>
  <si>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</si>
  <si>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</si>
  <si>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</si>
  <si>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</si>
  <si>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</si>
  <si>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</si>
  <si>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</si>
  <si>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</si>
  <si>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</si>
  <si>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</si>
  <si>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</si>
  <si>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</si>
  <si>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</si>
  <si>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</si>
  <si>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</si>
  <si>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</si>
  <si>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</si>
  <si>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</si>
  <si>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</si>
  <si>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</si>
  <si>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</si>
  <si>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</si>
  <si>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</si>
  <si>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</si>
  <si>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</si>
  <si>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</si>
  <si>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</si>
  <si>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</si>
  <si>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</si>
  <si>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</si>
  <si>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</si>
  <si>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</si>
  <si>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</si>
  <si>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</si>
  <si>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</si>
  <si>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</si>
  <si>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</si>
  <si>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</si>
  <si>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</si>
  <si>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</si>
  <si>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</si>
  <si>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</si>
  <si>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</si>
  <si>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</si>
  <si>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</si>
  <si>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</si>
  <si>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</si>
  <si>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</si>
  <si>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</si>
  <si>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</si>
  <si>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</si>
  <si>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</si>
  <si>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</si>
  <si>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</si>
  <si>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</si>
  <si>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</si>
  <si>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</si>
  <si>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</si>
  <si>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</si>
  <si>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</si>
  <si>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</si>
  <si>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</si>
  <si>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</si>
  <si>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</si>
  <si>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</si>
  <si>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</si>
  <si>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</si>
  <si>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</si>
  <si>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</si>
  <si>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</si>
  <si>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</si>
  <si>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</si>
  <si>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</si>
  <si>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</si>
  <si>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</si>
  <si>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</si>
  <si>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</si>
  <si>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</si>
  <si>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</si>
  <si>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</si>
  <si>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</si>
  <si>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</si>
  <si>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</si>
  <si>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</si>
  <si>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</si>
  <si>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</si>
  <si>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</si>
  <si>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</si>
  <si>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</si>
  <si>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</si>
  <si>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</si>
  <si>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</si>
  <si>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</si>
  <si>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</si>
  <si>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</si>
  <si>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</si>
  <si>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</si>
  <si>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</si>
  <si>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</si>
  <si>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</si>
  <si>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</si>
  <si>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</si>
  <si>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</si>
  <si>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</si>
  <si>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</si>
  <si>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</si>
  <si>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</si>
  <si>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</si>
  <si>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</si>
  <si>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</si>
  <si>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</si>
  <si>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</si>
  <si>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</si>
  <si>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</si>
  <si>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</si>
  <si>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</si>
  <si>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</si>
  <si>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</si>
  <si>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</si>
  <si>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</si>
  <si>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</si>
  <si>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</si>
  <si>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</si>
  <si>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</si>
  <si>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</si>
  <si>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</si>
  <si>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</si>
  <si>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</si>
  <si>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</si>
  <si>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</si>
  <si>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</si>
  <si>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</si>
  <si>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</si>
  <si>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</si>
  <si>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</si>
  <si>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</si>
  <si>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</si>
  <si>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</si>
  <si>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</si>
  <si>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</si>
  <si>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</si>
  <si>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</si>
  <si>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</si>
  <si>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</si>
  <si>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</si>
  <si>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</si>
  <si>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</si>
  <si>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</si>
  <si>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</si>
  <si>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</si>
  <si>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</si>
  <si>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</si>
  <si>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</si>
  <si>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</si>
  <si>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</si>
  <si>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</si>
  <si>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</si>
  <si>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</si>
  <si>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</si>
  <si>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</si>
  <si>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</si>
  <si>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</si>
  <si>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</si>
  <si>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</si>
  <si>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</si>
  <si>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</si>
  <si>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</si>
  <si>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</si>
  <si>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</si>
  <si>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</si>
  <si>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</si>
  <si>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</si>
  <si>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</si>
  <si>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</si>
  <si>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</si>
  <si>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</si>
  <si>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</si>
  <si>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</si>
  <si>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</si>
  <si>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</si>
  <si>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</si>
  <si>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</si>
  <si>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</si>
  <si>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</si>
  <si>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</si>
  <si>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</si>
  <si>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</si>
  <si>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</si>
  <si>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</si>
  <si>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</si>
  <si>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</si>
  <si>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</si>
  <si>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</si>
  <si>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</si>
  <si>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</si>
  <si>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</si>
  <si>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</si>
  <si>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</si>
  <si>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</si>
  <si>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</si>
  <si>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</si>
  <si>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</si>
  <si>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</si>
  <si>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</si>
  <si>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</si>
  <si>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</si>
  <si>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</si>
  <si>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</si>
  <si>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</si>
  <si>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</si>
  <si>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</si>
  <si>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</si>
  <si>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</si>
  <si>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</si>
  <si>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</si>
  <si>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</si>
  <si>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</si>
  <si>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</si>
  <si>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</si>
  <si>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</si>
  <si>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</si>
  <si>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</si>
  <si>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</si>
  <si>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</si>
  <si>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</si>
  <si>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</si>
  <si>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</si>
  <si>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</si>
  <si>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</si>
  <si>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</si>
  <si>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</si>
  <si>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</si>
  <si>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</si>
  <si>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</si>
  <si>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</si>
  <si>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</si>
  <si>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</si>
  <si>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</si>
  <si>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</si>
  <si>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</si>
  <si>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</si>
  <si>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</si>
  <si>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</si>
  <si>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</si>
  <si>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</si>
  <si>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</si>
  <si>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</si>
  <si>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</si>
  <si>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</si>
  <si>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</si>
  <si>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</si>
  <si>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</si>
  <si>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</si>
  <si>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</si>
  <si>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</si>
  <si>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</si>
  <si>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</si>
  <si>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</si>
  <si>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</si>
  <si>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</si>
  <si>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</si>
  <si>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</si>
  <si>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</si>
  <si>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</si>
  <si>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</si>
  <si>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</si>
  <si>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</si>
  <si>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</si>
  <si>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</si>
  <si>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</si>
  <si>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</si>
  <si>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</si>
  <si>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</si>
  <si>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</si>
  <si>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</si>
  <si>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</si>
  <si>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</si>
  <si>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</si>
  <si>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</si>
  <si>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</si>
  <si>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</si>
  <si>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</si>
  <si>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</si>
  <si>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</si>
  <si>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</si>
  <si>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</si>
  <si>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</si>
  <si>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</si>
  <si>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</si>
  <si>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</si>
  <si>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</si>
  <si>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</si>
  <si>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</si>
  <si>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</si>
  <si>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</si>
  <si>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</si>
  <si>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</si>
  <si>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</si>
  <si>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</si>
  <si>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</si>
  <si>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</si>
  <si>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</si>
  <si>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</si>
  <si>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</si>
  <si>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</si>
  <si>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</si>
  <si>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</si>
  <si>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</si>
  <si>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</si>
  <si>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</si>
  <si>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</si>
  <si>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</si>
  <si>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</si>
  <si>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</si>
  <si>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</si>
  <si>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</si>
  <si>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</si>
  <si>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</si>
  <si>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</si>
  <si>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</si>
  <si>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</si>
  <si>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</si>
  <si>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</si>
  <si>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</si>
  <si>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</si>
  <si>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</si>
  <si>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</si>
  <si>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</si>
  <si>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</si>
  <si>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</si>
  <si>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</si>
  <si>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</si>
  <si>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</si>
  <si>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</si>
  <si>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</si>
  <si>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</si>
  <si>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</si>
  <si>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</si>
  <si>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</si>
  <si>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</si>
  <si>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</si>
  <si>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</si>
  <si>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</si>
  <si>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</si>
  <si>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</si>
  <si>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</si>
  <si>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</si>
  <si>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</si>
  <si>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</si>
  <si>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</si>
  <si>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</si>
  <si>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</si>
  <si>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</si>
  <si>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</si>
  <si>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</si>
  <si>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</si>
  <si>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</si>
  <si>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</si>
  <si>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</si>
  <si>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</si>
  <si>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</si>
  <si>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</si>
  <si>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</si>
  <si>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</si>
  <si>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</si>
  <si>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</si>
  <si>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</si>
  <si>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</si>
  <si>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</si>
  <si>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</si>
  <si>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</si>
  <si>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</si>
  <si>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</si>
  <si>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</si>
  <si>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</si>
  <si>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</si>
  <si>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</si>
  <si>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</si>
  <si>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</si>
  <si>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</si>
  <si>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</si>
  <si>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</si>
  <si>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</si>
  <si>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</si>
  <si>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</si>
  <si>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</si>
  <si>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</si>
  <si>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</si>
  <si>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</si>
  <si>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</si>
  <si>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</si>
  <si>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</si>
  <si>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</si>
  <si>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</si>
  <si>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</si>
  <si>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</si>
  <si>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</si>
  <si>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</si>
  <si>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</si>
  <si>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</si>
  <si>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</si>
  <si>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</si>
  <si>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</si>
  <si>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</si>
  <si>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</si>
  <si>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</si>
  <si>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</si>
  <si>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</si>
  <si>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</si>
  <si>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</si>
  <si>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</si>
  <si>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</si>
  <si>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</si>
  <si>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</si>
  <si>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</si>
  <si>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</si>
  <si>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</si>
  <si>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</si>
  <si>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</si>
  <si>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</si>
  <si>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</si>
  <si>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</si>
  <si>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</si>
  <si>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</si>
  <si>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</si>
  <si>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</si>
  <si>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</si>
  <si>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</si>
  <si>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</si>
  <si>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</si>
  <si>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</si>
  <si>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</si>
  <si>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</si>
  <si>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</si>
  <si>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</si>
  <si>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</si>
  <si>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</si>
  <si>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</si>
  <si>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</si>
  <si>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</si>
  <si>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</si>
  <si>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</si>
  <si>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</si>
  <si>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</si>
  <si>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</si>
  <si>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</si>
  <si>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</si>
  <si>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</si>
  <si>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</si>
  <si>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</si>
  <si>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</si>
  <si>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</si>
  <si>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</si>
  <si>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</si>
  <si>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</si>
  <si>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</si>
  <si>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</si>
  <si>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</si>
  <si>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</si>
  <si>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</si>
  <si>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</si>
  <si>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</si>
  <si>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</si>
  <si>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</si>
  <si>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</si>
  <si>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</si>
  <si>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</si>
  <si>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</si>
  <si>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</si>
  <si>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</si>
  <si>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</si>
  <si>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</si>
  <si>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</si>
  <si>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</si>
  <si>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</si>
  <si>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</si>
  <si>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</si>
  <si>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</si>
  <si>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</si>
  <si>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</si>
  <si>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</si>
  <si>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</si>
  <si>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</si>
  <si>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</si>
  <si>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</si>
  <si>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</si>
  <si>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</si>
  <si>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</si>
  <si>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</si>
  <si>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</si>
  <si>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</si>
  <si>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</si>
  <si>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</si>
  <si>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</si>
  <si>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</si>
  <si>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</si>
  <si>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</si>
  <si>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</si>
  <si>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</si>
  <si>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</si>
  <si>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</si>
  <si>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</si>
  <si>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</si>
  <si>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</si>
  <si>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</si>
  <si>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</si>
  <si>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</si>
  <si>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</si>
  <si>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</si>
  <si>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</si>
  <si>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</si>
  <si>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</si>
  <si>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</si>
  <si>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</si>
  <si>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</si>
  <si>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</si>
  <si>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</si>
  <si>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</si>
  <si>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</si>
  <si>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</si>
  <si>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</si>
  <si>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</si>
  <si>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</si>
  <si>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</si>
  <si>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</si>
  <si>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</si>
  <si>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</si>
  <si>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</si>
  <si>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</si>
  <si>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</si>
  <si>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</si>
  <si>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</si>
  <si>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</si>
  <si>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</si>
  <si>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</si>
  <si>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</si>
  <si>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</si>
  <si>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</si>
  <si>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</si>
  <si>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</si>
  <si>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</si>
  <si>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</si>
  <si>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</si>
  <si>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</si>
  <si>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</si>
  <si>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</si>
  <si>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</si>
  <si>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</si>
  <si>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</si>
  <si>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</si>
  <si>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</si>
  <si>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</si>
  <si>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</si>
  <si>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</si>
  <si>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</si>
  <si>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</si>
  <si>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</si>
  <si>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</si>
  <si>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</si>
  <si>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</si>
  <si>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</si>
  <si>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</si>
  <si>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</si>
  <si>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</si>
  <si>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</si>
  <si>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</si>
  <si>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</si>
  <si>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</si>
  <si>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</si>
  <si>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</si>
  <si>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</si>
  <si>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</si>
  <si>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</si>
  <si>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</si>
  <si>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</si>
  <si>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</si>
  <si>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</si>
  <si>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</si>
  <si>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</si>
  <si>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</si>
  <si>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</si>
  <si>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</si>
  <si>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</si>
  <si>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</si>
  <si>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</si>
  <si>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</si>
  <si>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</si>
  <si>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</si>
  <si>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</si>
  <si>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</si>
  <si>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</si>
  <si>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</si>
  <si>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</si>
  <si>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</si>
  <si>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</si>
  <si>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</si>
  <si>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</si>
  <si>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</si>
  <si>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</si>
  <si>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</si>
  <si>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</si>
  <si>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</si>
  <si>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</si>
  <si>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</si>
  <si>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</si>
  <si>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</si>
  <si>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</si>
  <si>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</si>
  <si>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</si>
  <si>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</si>
  <si>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</si>
  <si>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</si>
  <si>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</si>
  <si>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</si>
  <si>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</si>
  <si>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</si>
  <si>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</si>
  <si>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</si>
  <si>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</si>
  <si>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</si>
  <si>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</si>
  <si>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</si>
  <si>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</si>
  <si>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</si>
  <si>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</si>
  <si>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</si>
  <si>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</si>
  <si>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</si>
  <si>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</si>
  <si>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</si>
  <si>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</si>
  <si>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</si>
  <si>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</si>
  <si>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</si>
  <si>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</si>
  <si>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</si>
  <si>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</si>
  <si>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</si>
  <si>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</si>
  <si>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</si>
  <si>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</si>
  <si>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</si>
  <si>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</si>
  <si>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</si>
  <si>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</si>
  <si>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</si>
  <si>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</si>
  <si>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</si>
  <si>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</si>
  <si>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</si>
  <si>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</si>
  <si>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</si>
  <si>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</si>
  <si>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</si>
  <si>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</si>
  <si>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</si>
  <si>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</si>
  <si>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</si>
  <si>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</si>
  <si>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</si>
  <si>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</si>
  <si>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</si>
  <si>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</si>
  <si>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</si>
  <si>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</si>
  <si>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</si>
  <si>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</si>
  <si>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</si>
  <si>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</si>
  <si>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</si>
  <si>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</si>
  <si>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</si>
  <si>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</si>
  <si>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</si>
  <si>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</si>
  <si>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</si>
  <si>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</si>
  <si>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</si>
  <si>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</si>
  <si>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</si>
  <si>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</si>
  <si>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</si>
  <si>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</si>
  <si>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</si>
  <si>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</si>
  <si>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</si>
  <si>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</si>
  <si>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</si>
  <si>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</si>
  <si>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</si>
  <si>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</si>
  <si>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</si>
  <si>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</si>
  <si>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</si>
  <si>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</si>
  <si>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</si>
  <si>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</si>
  <si>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</si>
  <si>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</si>
  <si>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</si>
  <si>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</si>
  <si>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</si>
  <si>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</si>
  <si>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</si>
  <si>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</si>
  <si>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</si>
  <si>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</si>
  <si>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</si>
  <si>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</si>
  <si>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</si>
  <si>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</si>
  <si>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</si>
  <si>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</si>
  <si>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</si>
  <si>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</si>
  <si>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</si>
  <si>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</si>
  <si>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</si>
  <si>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</si>
  <si>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</si>
  <si>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</si>
  <si>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</si>
  <si>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</si>
  <si>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</si>
  <si>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</si>
  <si>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</si>
  <si>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</si>
  <si>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</si>
  <si>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</si>
  <si>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</si>
  <si>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</si>
  <si>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</si>
  <si>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</si>
  <si>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</si>
  <si>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</si>
  <si>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</si>
  <si>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</si>
  <si>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</si>
  <si>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</si>
  <si>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</si>
  <si>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</si>
  <si>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</si>
  <si>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</si>
  <si>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</si>
  <si>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</si>
  <si>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</si>
  <si>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</si>
  <si>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</si>
  <si>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</si>
  <si>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</si>
  <si>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</si>
  <si>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</si>
  <si>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</si>
  <si>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</si>
  <si>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</si>
  <si>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</si>
  <si>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</si>
  <si>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</si>
  <si>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</si>
  <si>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</si>
  <si>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</si>
  <si>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</si>
  <si>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</si>
  <si>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</si>
  <si>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</si>
  <si>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</si>
  <si>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</si>
  <si>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</si>
  <si>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</si>
  <si>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</si>
  <si>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</si>
  <si>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</si>
  <si>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</si>
  <si>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</si>
  <si>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</si>
  <si>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</si>
  <si>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</si>
  <si>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</si>
  <si>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</si>
  <si>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</si>
  <si>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</si>
  <si>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</si>
  <si>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</si>
  <si>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</si>
  <si>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</si>
  <si>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</si>
  <si>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</si>
  <si>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</si>
  <si>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</si>
  <si>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</si>
  <si>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</si>
  <si>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</si>
  <si>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</si>
  <si>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</si>
  <si>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</si>
  <si>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</si>
  <si>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</si>
  <si>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</si>
  <si>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</si>
  <si>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</si>
  <si>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</si>
  <si>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</si>
  <si>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</si>
  <si>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</si>
  <si>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</si>
  <si>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</si>
  <si>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</si>
  <si>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</si>
  <si>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</si>
  <si>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</si>
  <si>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</si>
  <si>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</si>
  <si>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</si>
  <si>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</si>
  <si>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</si>
  <si>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</si>
  <si>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</si>
  <si>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</si>
  <si>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</si>
  <si>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</si>
  <si>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</si>
  <si>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</si>
  <si>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</si>
  <si>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</si>
  <si>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</si>
  <si>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</si>
  <si>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</si>
  <si>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</si>
  <si>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</si>
  <si>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</si>
  <si>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</si>
  <si>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</si>
  <si>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</si>
  <si>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</si>
  <si>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</si>
  <si>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</si>
  <si>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</si>
  <si>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</si>
  <si>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</si>
  <si>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</si>
  <si>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</si>
  <si>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</si>
  <si>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</si>
  <si>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</si>
  <si>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</si>
  <si>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</si>
  <si>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</si>
  <si>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</si>
  <si>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</si>
  <si>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</si>
  <si>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</si>
  <si>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</si>
  <si>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</si>
  <si>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</si>
  <si>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</si>
  <si>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</si>
  <si>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</si>
  <si>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</si>
  <si>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</si>
  <si>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</si>
  <si>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</si>
  <si>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</si>
  <si>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</si>
  <si>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</si>
  <si>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</si>
  <si>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</si>
  <si>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</si>
  <si>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</si>
  <si>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</si>
  <si>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</si>
  <si>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</si>
  <si>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</si>
  <si>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</si>
  <si>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</si>
  <si>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</si>
  <si>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</si>
  <si>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</si>
  <si>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</si>
  <si>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</si>
  <si>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</si>
  <si>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</si>
  <si>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</si>
  <si>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</si>
  <si>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</si>
  <si>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</si>
  <si>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</si>
  <si>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</si>
  <si>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</si>
  <si>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</si>
  <si>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</si>
  <si>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</si>
  <si>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</si>
  <si>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</si>
  <si>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</si>
  <si>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</si>
  <si>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</si>
  <si>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</si>
  <si>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</si>
  <si>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</si>
  <si>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</si>
  <si>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</si>
  <si>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</si>
  <si>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</si>
  <si>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</si>
  <si>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</si>
  <si>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</si>
  <si>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</si>
  <si>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</si>
  <si>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</si>
  <si>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</si>
  <si>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</si>
  <si>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</si>
  <si>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</si>
  <si>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</si>
  <si>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</si>
  <si>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</si>
  <si>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</si>
  <si>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</si>
  <si>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</si>
  <si>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</si>
  <si>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</si>
  <si>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</si>
  <si>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</si>
  <si>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</si>
  <si>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</si>
  <si>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</si>
  <si>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</si>
  <si>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</si>
  <si>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</si>
  <si>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</si>
  <si>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</si>
  <si>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</si>
  <si>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</si>
  <si>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</si>
  <si>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</si>
  <si>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</si>
  <si>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</si>
  <si>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</si>
  <si>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</si>
  <si>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</si>
  <si>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</si>
  <si>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</si>
  <si>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</si>
  <si>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</si>
  <si>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</si>
  <si>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</si>
  <si>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</si>
  <si>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</si>
  <si>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</si>
  <si>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</si>
  <si>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</si>
  <si>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</si>
  <si>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</si>
  <si>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</si>
  <si>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</si>
  <si>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</si>
  <si>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</si>
  <si>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</si>
  <si>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</si>
  <si>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</si>
  <si>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</si>
  <si>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</si>
  <si>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</si>
  <si>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</si>
  <si>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</si>
  <si>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</si>
  <si>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</si>
  <si>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</si>
  <si>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</si>
  <si>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</si>
  <si>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</si>
  <si>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</si>
  <si>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</si>
  <si>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</si>
  <si>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</si>
  <si>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</si>
  <si>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</si>
  <si>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</si>
  <si>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</si>
  <si>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</si>
  <si>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</si>
  <si>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</si>
  <si>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</si>
  <si>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</si>
  <si>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</si>
  <si>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</si>
  <si>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</si>
  <si>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</si>
  <si>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</si>
  <si>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</si>
  <si>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</si>
  <si>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</si>
  <si>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</si>
  <si>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</si>
  <si>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</si>
  <si>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</si>
  <si>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</si>
  <si>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</si>
  <si>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</si>
  <si>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</si>
  <si>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</si>
  <si>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</si>
  <si>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</si>
  <si>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</si>
  <si>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</si>
  <si>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</si>
  <si>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</si>
  <si>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</si>
  <si>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</si>
  <si>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</si>
  <si>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</si>
  <si>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</si>
  <si>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</si>
  <si>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</si>
  <si>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</si>
  <si>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</si>
  <si>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</si>
  <si>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</si>
  <si>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</si>
  <si>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</si>
  <si>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</si>
  <si>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</si>
  <si>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</si>
  <si>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</si>
  <si>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</si>
  <si>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</si>
  <si>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</si>
  <si>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</si>
  <si>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</si>
  <si>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</si>
  <si>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</si>
  <si>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</si>
  <si>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</si>
  <si>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</si>
  <si>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</si>
  <si>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</si>
  <si>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</si>
  <si>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</si>
  <si>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</si>
  <si>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</si>
  <si>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</si>
  <si>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</si>
  <si>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</si>
  <si>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</si>
  <si>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</si>
  <si>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</si>
  <si>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</si>
  <si>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</si>
  <si>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</si>
  <si>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</si>
  <si>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</si>
  <si>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</si>
  <si>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</si>
  <si>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</si>
  <si>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</si>
  <si>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</si>
  <si>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</si>
  <si>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</si>
  <si>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</si>
  <si>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</si>
  <si>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</si>
  <si>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</si>
  <si>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</si>
  <si>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</si>
  <si>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</si>
  <si>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</si>
  <si>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</si>
  <si>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</si>
  <si>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</si>
  <si>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</si>
  <si>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</si>
  <si>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</si>
  <si>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</si>
  <si>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</si>
  <si>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</si>
  <si>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</si>
  <si>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</si>
  <si>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</si>
  <si>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</si>
  <si>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</si>
  <si>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</si>
  <si>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</si>
  <si>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</si>
  <si>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</si>
  <si>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</si>
  <si>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</si>
  <si>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</si>
  <si>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</si>
  <si>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</si>
  <si>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</si>
  <si>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</si>
  <si>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</si>
  <si>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</si>
  <si>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</si>
  <si>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</si>
  <si>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</si>
  <si>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</si>
  <si>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</si>
  <si>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</si>
  <si>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</si>
  <si>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</si>
  <si>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</si>
  <si>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</si>
  <si>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</si>
  <si>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</si>
  <si>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</si>
  <si>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</si>
  <si>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</si>
  <si>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</si>
  <si>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</si>
  <si>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</si>
  <si>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</si>
  <si>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</si>
  <si>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</si>
  <si>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</si>
  <si>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</si>
  <si>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</si>
  <si>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</si>
  <si>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</si>
  <si>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</si>
  <si>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</si>
  <si>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</si>
  <si>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</si>
  <si>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</si>
  <si>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</si>
  <si>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</si>
  <si>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</si>
  <si>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</si>
  <si>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</si>
  <si>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</si>
  <si>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</si>
  <si>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</si>
  <si>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</si>
  <si>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</si>
  <si>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</si>
  <si>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</si>
  <si>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</si>
  <si>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</si>
  <si>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</si>
  <si>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</si>
  <si>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</si>
  <si>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</si>
  <si>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</si>
  <si>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</si>
  <si>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</si>
  <si>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</si>
  <si>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</si>
  <si>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</si>
  <si>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</si>
  <si>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</si>
  <si>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</si>
  <si>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</si>
  <si>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</si>
  <si>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</si>
  <si>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</si>
  <si>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</si>
  <si>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</si>
  <si>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</si>
  <si>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</si>
  <si>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</si>
  <si>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</si>
  <si>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</si>
  <si>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</si>
  <si>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</si>
  <si>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</si>
  <si>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</si>
  <si>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</si>
  <si>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</si>
  <si>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</si>
  <si>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</si>
  <si>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</si>
  <si>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</si>
  <si>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</si>
  <si>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</si>
  <si>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</si>
  <si>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</si>
  <si>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</si>
  <si>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</si>
  <si>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</si>
  <si>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</si>
  <si>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</si>
  <si>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</si>
  <si>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</si>
  <si>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</si>
  <si>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</si>
  <si>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</si>
  <si>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</si>
  <si>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</si>
  <si>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</si>
  <si>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</si>
  <si>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</si>
  <si>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</si>
  <si>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</si>
  <si>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</si>
  <si>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</si>
  <si>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</si>
  <si>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</si>
  <si>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</si>
  <si>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</si>
  <si>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</si>
  <si>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</si>
  <si>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</si>
  <si>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</si>
  <si>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</si>
  <si>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</si>
  <si>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</si>
  <si>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</si>
  <si>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</si>
  <si>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</si>
  <si>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</si>
  <si>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</si>
  <si>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</si>
  <si>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</si>
  <si>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</si>
  <si>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</si>
  <si>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</si>
  <si>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</si>
  <si>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</si>
  <si>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</si>
  <si>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</si>
  <si>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</si>
  <si>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</si>
  <si>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</si>
  <si>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</si>
  <si>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</si>
  <si>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</si>
  <si>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</si>
  <si>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</si>
  <si>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</si>
  <si>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</si>
  <si>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</si>
  <si>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</si>
  <si>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</si>
  <si>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</si>
  <si>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</si>
  <si>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</si>
  <si>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</si>
  <si>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</si>
  <si>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</si>
  <si>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</si>
  <si>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</si>
  <si>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</si>
  <si>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</si>
  <si>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</si>
  <si>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</si>
  <si>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</si>
  <si>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</si>
  <si>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</si>
  <si>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</si>
  <si>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</si>
  <si>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</si>
  <si>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</si>
  <si>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</si>
  <si>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</si>
  <si>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</si>
  <si>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</si>
  <si>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</si>
  <si>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</si>
  <si>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</si>
  <si>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</si>
  <si>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</si>
  <si>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</si>
  <si>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</si>
  <si>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</si>
  <si>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</si>
  <si>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</si>
  <si>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</si>
  <si>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</si>
  <si>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</si>
  <si>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</si>
  <si>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</si>
  <si>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</si>
  <si>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</si>
  <si>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</si>
  <si>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</si>
  <si>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</si>
  <si>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</si>
  <si>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</si>
  <si>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</si>
  <si>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</si>
  <si>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</si>
  <si>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</si>
  <si>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</si>
  <si>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</si>
  <si>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</si>
  <si>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</si>
  <si>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</si>
  <si>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</si>
  <si>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</si>
  <si>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</si>
  <si>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</si>
  <si>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</si>
  <si>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</si>
  <si>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</si>
  <si>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</si>
  <si>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</si>
  <si>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</si>
  <si>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</si>
  <si>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</si>
  <si>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</si>
  <si>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</si>
  <si>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</si>
  <si>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</si>
  <si>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</si>
  <si>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</si>
  <si>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</si>
  <si>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</si>
  <si>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</si>
  <si>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</si>
  <si>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</si>
  <si>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</si>
  <si>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</si>
  <si>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</si>
  <si>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</si>
  <si>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</si>
  <si>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</si>
  <si>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</si>
  <si>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</si>
  <si>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</si>
  <si>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</si>
  <si>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</si>
  <si>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</si>
  <si>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</si>
  <si>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</si>
  <si>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</si>
  <si>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</si>
  <si>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</si>
  <si>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</si>
  <si>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</si>
  <si>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</si>
  <si>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</si>
  <si>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</si>
  <si>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</si>
  <si>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</si>
  <si>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</si>
  <si>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</si>
  <si>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</si>
  <si>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</si>
  <si>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</si>
  <si>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</si>
  <si>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</si>
  <si>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</si>
  <si>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</si>
  <si>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</si>
  <si>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</si>
  <si>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</si>
  <si>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</si>
  <si>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</si>
  <si>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</si>
  <si>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</si>
  <si>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</si>
  <si>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</si>
  <si>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</si>
  <si>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</si>
  <si>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</si>
  <si>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</si>
  <si>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</si>
  <si>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</si>
  <si>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</si>
  <si>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</si>
  <si>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</si>
  <si>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</si>
  <si>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</si>
  <si>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</si>
  <si>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</si>
  <si>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</si>
  <si>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</si>
  <si>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</si>
  <si>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</si>
  <si>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</si>
  <si>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</si>
  <si>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</si>
  <si>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</si>
  <si>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</si>
  <si>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</si>
  <si>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</si>
  <si>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</si>
  <si>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</si>
  <si>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</si>
  <si>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</si>
  <si>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</si>
  <si>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</si>
  <si>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</si>
  <si>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</si>
  <si>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</si>
  <si>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</si>
  <si>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</si>
  <si>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</si>
  <si>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</si>
  <si>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</si>
  <si>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</si>
  <si>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</si>
  <si>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</si>
  <si>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</si>
  <si>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</si>
  <si>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</si>
  <si>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</si>
  <si>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</si>
  <si>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</si>
  <si>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</si>
  <si>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</si>
  <si>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</si>
  <si>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</si>
  <si>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</si>
  <si>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</si>
  <si>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</si>
  <si>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</si>
  <si>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</si>
  <si>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</si>
  <si>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</si>
  <si>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</si>
  <si>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</si>
  <si>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</si>
  <si>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</si>
  <si>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</si>
  <si>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</si>
  <si>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</si>
  <si>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</si>
  <si>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</si>
  <si>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</si>
  <si>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</si>
  <si>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</si>
  <si>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</si>
  <si>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</si>
  <si>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</si>
  <si>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</si>
  <si>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</si>
  <si>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</si>
  <si>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</si>
  <si>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</si>
  <si>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</si>
  <si>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</si>
  <si>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</si>
  <si>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</si>
  <si>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</si>
  <si>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</si>
  <si>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</si>
  <si>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</si>
  <si>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</si>
  <si>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</si>
  <si>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</si>
  <si>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</si>
  <si>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</si>
  <si>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</si>
  <si>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</si>
  <si>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</si>
  <si>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</si>
  <si>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</si>
  <si>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</si>
  <si>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</si>
  <si>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</si>
  <si>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</si>
  <si>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</si>
  <si>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</si>
  <si>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</si>
  <si>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</si>
  <si>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</si>
  <si>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</si>
  <si>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</si>
  <si>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</si>
  <si>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</si>
  <si>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</si>
  <si>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</si>
  <si>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</si>
  <si>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</si>
  <si>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</si>
  <si>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</si>
  <si>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</si>
  <si>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</si>
  <si>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</si>
  <si>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</si>
  <si>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</si>
  <si>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</si>
  <si>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</si>
  <si>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</si>
  <si>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</si>
  <si>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</si>
  <si>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</si>
  <si>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</si>
  <si>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</si>
  <si>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</si>
  <si>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</si>
  <si>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</si>
  <si>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</si>
  <si>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</si>
  <si>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</si>
  <si>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</si>
  <si>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</si>
  <si>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</si>
  <si>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</si>
  <si>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</si>
  <si>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</si>
  <si>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</si>
  <si>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</si>
  <si>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</si>
  <si>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</si>
  <si>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</si>
  <si>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</si>
  <si>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</si>
  <si>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</si>
  <si>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</si>
  <si>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</si>
  <si>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</si>
  <si>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</si>
  <si>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</si>
  <si>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</si>
  <si>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</si>
  <si>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</si>
  <si>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</si>
  <si>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</si>
  <si>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</si>
  <si>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</si>
  <si>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</si>
  <si>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</si>
  <si>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</si>
  <si>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</si>
  <si>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</si>
  <si>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</si>
  <si>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</si>
  <si>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</si>
  <si>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</si>
  <si>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</si>
  <si>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</si>
  <si>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</si>
  <si>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</si>
  <si>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</si>
  <si>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</si>
  <si>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</si>
  <si>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</si>
  <si>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</si>
  <si>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</si>
  <si>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</si>
  <si>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</si>
  <si>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</si>
  <si>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</si>
  <si>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</si>
  <si>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</si>
  <si>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</si>
  <si>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</si>
  <si>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</si>
  <si>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</si>
  <si>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</si>
  <si>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</si>
  <si>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</si>
  <si>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</si>
  <si>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</si>
  <si>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</si>
  <si>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</si>
  <si>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</si>
  <si>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</si>
  <si>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</si>
  <si>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</si>
  <si>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</si>
  <si>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</si>
  <si>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</si>
  <si>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</si>
  <si>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</si>
  <si>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</si>
  <si>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</si>
  <si>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</si>
  <si>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</si>
  <si>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</si>
  <si>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</si>
  <si>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</si>
  <si>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</si>
  <si>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</si>
  <si>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</si>
  <si>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</si>
  <si>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</si>
  <si>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</si>
  <si>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</si>
  <si>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</si>
  <si>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</si>
  <si>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</si>
  <si>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</si>
  <si>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</si>
  <si>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</si>
  <si>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</si>
  <si>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</si>
  <si>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</si>
  <si>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</si>
  <si>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</si>
  <si>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</si>
  <si>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</si>
  <si>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</si>
  <si>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</si>
  <si>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</si>
  <si>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</si>
  <si>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</si>
  <si>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</si>
  <si>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</si>
  <si>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</si>
  <si>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</si>
  <si>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</si>
  <si>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</si>
  <si>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</si>
  <si>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</si>
  <si>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</si>
  <si>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</si>
  <si>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</si>
  <si>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</si>
  <si>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</si>
  <si>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</si>
  <si>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</si>
  <si>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</si>
  <si>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</si>
  <si>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</si>
  <si>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</si>
  <si>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</si>
  <si>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</si>
  <si>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</si>
  <si>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</si>
  <si>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</si>
  <si>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</si>
  <si>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</si>
  <si>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</si>
  <si>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</si>
  <si>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</si>
  <si>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</si>
  <si>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</si>
  <si>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</si>
  <si>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</si>
  <si>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</si>
  <si>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</si>
  <si>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</si>
  <si>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</si>
  <si>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</si>
  <si>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</si>
  <si>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</si>
  <si>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</si>
  <si>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</si>
  <si>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</si>
  <si>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</si>
  <si>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</si>
  <si>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</si>
  <si>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</si>
  <si>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</si>
  <si>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</si>
  <si>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</si>
  <si>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</si>
  <si>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</si>
  <si>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</si>
  <si>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</si>
  <si>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</si>
  <si>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</si>
  <si>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</si>
  <si>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</si>
  <si>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</si>
  <si>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</si>
  <si>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</si>
  <si>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</si>
  <si>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</si>
  <si>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</si>
  <si>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</si>
  <si>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</si>
  <si>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</si>
  <si>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</si>
  <si>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</si>
  <si>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</si>
  <si>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</si>
  <si>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</si>
  <si>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</si>
  <si>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</si>
  <si>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</si>
  <si>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</si>
  <si>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</si>
  <si>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</si>
  <si>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</si>
  <si>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</si>
  <si>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</si>
  <si>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</si>
  <si>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</si>
  <si>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</si>
  <si>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</si>
  <si>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</si>
  <si>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</si>
  <si>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</si>
  <si>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</si>
  <si>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</si>
  <si>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</si>
  <si>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</si>
  <si>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</si>
  <si>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</si>
  <si>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</si>
  <si>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</si>
  <si>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</si>
  <si>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</si>
  <si>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</si>
  <si>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</si>
  <si>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</si>
  <si>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</si>
  <si>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</si>
  <si>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</si>
  <si>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</si>
  <si>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</si>
  <si>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</si>
  <si>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</si>
  <si>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</si>
  <si>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</si>
  <si>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</si>
  <si>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</si>
  <si>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</si>
  <si>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</si>
  <si>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</si>
  <si>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</si>
  <si>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</si>
  <si>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</si>
  <si>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</si>
  <si>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</si>
  <si>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</si>
  <si>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</si>
  <si>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</si>
  <si>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</si>
  <si>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</si>
  <si>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</si>
  <si>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</si>
  <si>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</si>
  <si>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</si>
  <si>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</si>
  <si>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</si>
  <si>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</si>
  <si>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</si>
  <si>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</si>
  <si>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</si>
  <si>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</si>
  <si>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</si>
  <si>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</si>
  <si>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</si>
  <si>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</si>
  <si>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</si>
  <si>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</si>
  <si>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</si>
  <si>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</si>
  <si>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</si>
  <si>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</si>
  <si>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</si>
  <si>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</si>
  <si>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</si>
  <si>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</si>
  <si>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</si>
  <si>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</si>
  <si>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</si>
  <si>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</si>
  <si>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</si>
  <si>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</si>
  <si>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</si>
  <si>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</si>
  <si>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</si>
  <si>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</si>
  <si>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</si>
  <si>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</si>
  <si>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</si>
  <si>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</si>
  <si>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</si>
  <si>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</si>
  <si>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</si>
  <si>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</si>
  <si>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</si>
  <si>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</si>
  <si>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</si>
  <si>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</si>
  <si>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</si>
  <si>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</si>
  <si>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</si>
  <si>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</si>
  <si>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</si>
  <si>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</si>
  <si>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</si>
  <si>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</si>
  <si>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</si>
  <si>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</si>
  <si>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</si>
  <si>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</si>
  <si>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</si>
  <si>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</si>
  <si>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</si>
  <si>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</si>
  <si>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</si>
  <si>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</si>
  <si>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</si>
  <si>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</si>
  <si>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</si>
  <si>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</si>
  <si>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</si>
  <si>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</si>
  <si>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</si>
  <si>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</si>
  <si>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</si>
  <si>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</si>
  <si>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</si>
  <si>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</si>
  <si>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</si>
  <si>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</si>
  <si>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</si>
  <si>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</si>
  <si>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</si>
  <si>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</si>
  <si>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</si>
  <si>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</si>
  <si>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</si>
  <si>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</si>
  <si>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</si>
  <si>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</si>
  <si>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</si>
  <si>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</si>
  <si>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</si>
  <si>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</si>
  <si>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</si>
  <si>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</si>
  <si>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</si>
  <si>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</si>
  <si>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</si>
  <si>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</si>
  <si>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</si>
  <si>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</si>
  <si>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</si>
  <si>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</si>
  <si>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</si>
  <si>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</si>
  <si>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</si>
  <si>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</si>
  <si>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</si>
  <si>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</si>
  <si>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</si>
  <si>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</si>
  <si>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</si>
  <si>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</si>
  <si>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</si>
  <si>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</si>
  <si>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</si>
  <si>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</si>
  <si>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</si>
  <si>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</si>
  <si>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</si>
  <si>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</si>
  <si>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</si>
  <si>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</si>
  <si>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</si>
  <si>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</si>
  <si>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</si>
  <si>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</si>
  <si>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</si>
  <si>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</si>
  <si>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</si>
  <si>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</si>
  <si>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</si>
  <si>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</si>
  <si>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</si>
  <si>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</si>
  <si>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</si>
  <si>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</si>
  <si>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</si>
  <si>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</si>
  <si>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</si>
  <si>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</si>
  <si>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</si>
  <si>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</si>
  <si>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</si>
  <si>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</si>
  <si>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</si>
  <si>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</si>
  <si>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</si>
  <si>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</si>
  <si>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</si>
  <si>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</si>
  <si>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</si>
  <si>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</si>
  <si>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</si>
  <si>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</si>
  <si>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</si>
  <si>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</si>
  <si>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</si>
  <si>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</si>
  <si>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</si>
  <si>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</si>
  <si>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</si>
  <si>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</si>
  <si>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</si>
  <si>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</si>
  <si>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</si>
  <si>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</si>
  <si>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</si>
  <si>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</si>
  <si>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</si>
  <si>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</si>
  <si>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</si>
  <si>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</si>
  <si>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</si>
  <si>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</si>
  <si>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</si>
  <si>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</si>
  <si>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</si>
  <si>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</si>
  <si>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</si>
  <si>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</si>
  <si>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</si>
  <si>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</si>
  <si>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</si>
  <si>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</si>
  <si>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</si>
  <si>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</si>
  <si>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</si>
  <si>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</si>
  <si>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</si>
  <si>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</si>
  <si>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</si>
  <si>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</si>
  <si>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</si>
  <si>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</si>
  <si>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</si>
  <si>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</si>
  <si>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</si>
  <si>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</si>
  <si>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</si>
  <si>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</si>
  <si>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</si>
  <si>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</si>
  <si>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</si>
  <si>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</si>
  <si>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</si>
  <si>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</si>
  <si>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</si>
  <si>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</si>
  <si>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</si>
  <si>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</si>
  <si>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</si>
  <si>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</si>
  <si>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</si>
  <si>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</si>
  <si>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</si>
  <si>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</si>
  <si>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</si>
  <si>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</si>
  <si>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</si>
  <si>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</si>
  <si>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</si>
  <si>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</si>
  <si>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</si>
  <si>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</si>
  <si>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</si>
  <si>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</si>
  <si>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</si>
  <si>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</si>
  <si>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</si>
  <si>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</si>
  <si>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</si>
  <si>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</si>
  <si>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</si>
  <si>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</si>
  <si>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</si>
  <si>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</si>
  <si>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</si>
  <si>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</si>
  <si>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</si>
  <si>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</si>
  <si>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</si>
  <si>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</si>
  <si>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</si>
  <si>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</si>
  <si>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</si>
  <si>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</si>
  <si>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</si>
  <si>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</si>
  <si>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</si>
  <si>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</si>
  <si>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</si>
  <si>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</si>
  <si>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</si>
  <si>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</si>
  <si>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</si>
  <si>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</si>
  <si>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</si>
  <si>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</si>
  <si>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</si>
  <si>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</si>
  <si>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</si>
  <si>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</si>
  <si>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</si>
  <si>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</si>
  <si>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</si>
  <si>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</si>
  <si>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</si>
  <si>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</si>
  <si>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</si>
  <si>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</si>
  <si>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</si>
  <si>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</si>
  <si>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</si>
  <si>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</si>
  <si>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</si>
  <si>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</si>
  <si>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</si>
  <si>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</si>
  <si>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</si>
  <si>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</si>
  <si>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</si>
  <si>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</si>
  <si>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</si>
  <si>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</si>
  <si>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</si>
  <si>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</si>
  <si>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</si>
  <si>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</si>
  <si>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</si>
  <si>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</si>
  <si>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</si>
  <si>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</si>
  <si>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</si>
  <si>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</si>
  <si>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</si>
  <si>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</si>
  <si>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</si>
  <si>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</si>
  <si>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</si>
  <si>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</si>
  <si>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</si>
  <si>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</si>
  <si>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</si>
  <si>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</si>
  <si>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</si>
  <si>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</si>
  <si>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</si>
  <si>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</si>
  <si>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</si>
  <si>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</si>
  <si>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</si>
  <si>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</si>
  <si>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</si>
  <si>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</si>
  <si>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</si>
  <si>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</si>
  <si>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</si>
  <si>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</si>
  <si>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</si>
  <si>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</si>
  <si>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</si>
  <si>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</si>
  <si>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</si>
  <si>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</si>
  <si>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</si>
  <si>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</si>
  <si>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</si>
  <si>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</si>
  <si>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</si>
  <si>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</si>
  <si>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</si>
  <si>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</si>
  <si>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</si>
  <si>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</si>
  <si>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</si>
  <si>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</si>
  <si>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</si>
  <si>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</si>
  <si>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</si>
  <si>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</si>
  <si>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</si>
  <si>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</si>
  <si>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</si>
  <si>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</si>
  <si>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</si>
  <si>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</si>
  <si>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</si>
  <si>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</si>
  <si>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</si>
  <si>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</si>
  <si>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</si>
  <si>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</si>
  <si>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</si>
  <si>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</si>
  <si>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</si>
  <si>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</si>
  <si>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</si>
  <si>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</si>
  <si>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</si>
  <si>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</si>
  <si>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</si>
  <si>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</si>
  <si>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</si>
  <si>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</si>
  <si>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</si>
  <si>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</si>
  <si>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</si>
  <si>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</si>
  <si>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</si>
  <si>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</si>
  <si>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</si>
  <si>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</si>
  <si>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</si>
  <si>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</si>
  <si>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</si>
  <si>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</si>
  <si>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</si>
  <si>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</si>
  <si>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</si>
  <si>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</si>
  <si>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</si>
  <si>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</si>
  <si>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</si>
  <si>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</si>
  <si>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</si>
  <si>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</si>
  <si>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</si>
  <si>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</si>
  <si>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</si>
  <si>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</si>
  <si>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</si>
  <si>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</si>
  <si>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</si>
  <si>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</si>
  <si>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</si>
  <si>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</si>
  <si>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</si>
  <si>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</si>
  <si>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</si>
  <si>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</si>
  <si>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</si>
  <si>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</si>
  <si>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</si>
  <si>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</si>
  <si>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</si>
  <si>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</si>
  <si>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</si>
  <si>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</si>
  <si>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</si>
  <si>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</si>
  <si>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</si>
  <si>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</si>
  <si>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</si>
  <si>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</si>
  <si>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</si>
  <si>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</si>
  <si>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</si>
  <si>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</si>
  <si>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</si>
  <si>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</si>
  <si>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</si>
  <si>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</si>
  <si>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</si>
  <si>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</si>
  <si>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</si>
  <si>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</si>
  <si>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</si>
  <si>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</si>
  <si>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</si>
  <si>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</si>
  <si>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</si>
  <si>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</si>
  <si>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</si>
  <si>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</si>
  <si>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</si>
  <si>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</si>
  <si>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</si>
  <si>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</si>
  <si>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</si>
  <si>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</si>
  <si>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</si>
  <si>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</si>
  <si>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</si>
  <si>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</si>
  <si>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</si>
  <si>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</si>
  <si>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</si>
  <si>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</si>
  <si>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</si>
  <si>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</si>
  <si>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</si>
  <si>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</si>
  <si>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</si>
  <si>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</si>
  <si>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</si>
  <si>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</si>
  <si>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</si>
  <si>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</si>
  <si>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</si>
  <si>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</si>
  <si>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</si>
  <si>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</si>
  <si>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</si>
  <si>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</si>
  <si>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</si>
  <si>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</si>
  <si>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</si>
  <si>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</si>
  <si>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</si>
  <si>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</si>
  <si>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</si>
  <si>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</si>
  <si>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</si>
  <si>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</si>
  <si>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</si>
  <si>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</si>
  <si>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</si>
  <si>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</si>
  <si>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</si>
  <si>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</si>
  <si>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</si>
  <si>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</si>
  <si>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</si>
  <si>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</si>
  <si>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</si>
  <si>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</si>
  <si>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</si>
  <si>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</si>
  <si>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</si>
  <si>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</si>
  <si>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</si>
  <si>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</si>
  <si>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</si>
  <si>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</si>
  <si>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</si>
  <si>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</si>
  <si>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</si>
  <si>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</si>
  <si>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</si>
  <si>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</si>
  <si>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</si>
  <si>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</si>
  <si>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</si>
  <si>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</si>
  <si>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</si>
  <si>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</si>
  <si>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</si>
  <si>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</si>
  <si>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</si>
  <si>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</si>
  <si>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</si>
  <si>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</si>
  <si>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</si>
  <si>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</si>
  <si>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</si>
  <si>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</si>
  <si>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</si>
  <si>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</si>
  <si>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</si>
  <si>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</si>
  <si>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</si>
  <si>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</si>
  <si>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</si>
  <si>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</si>
  <si>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</si>
  <si>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</si>
  <si>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</si>
  <si>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</si>
  <si>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</si>
  <si>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</si>
  <si>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</si>
  <si>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</si>
  <si>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</si>
  <si>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</si>
  <si>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</si>
  <si>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</si>
  <si>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</si>
  <si>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</si>
  <si>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</si>
  <si>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</si>
  <si>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</si>
  <si>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</si>
  <si>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</si>
  <si>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</si>
  <si>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</si>
  <si>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</si>
  <si>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</si>
  <si>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</si>
  <si>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</si>
  <si>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</si>
  <si>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</si>
  <si>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</si>
  <si>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</si>
  <si>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</si>
  <si>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</si>
  <si>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</si>
  <si>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</si>
  <si>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</si>
  <si>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</si>
  <si>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</si>
  <si>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</si>
  <si>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</si>
  <si>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</si>
  <si>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</si>
  <si>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</si>
  <si>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</si>
  <si>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</si>
  <si>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</si>
  <si>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</si>
  <si>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</si>
  <si>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</si>
  <si>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</si>
  <si>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</si>
  <si>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</si>
  <si>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</si>
  <si>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</si>
  <si>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</si>
  <si>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</si>
  <si>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</si>
  <si>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</si>
  <si>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</si>
  <si>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</si>
  <si>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</si>
  <si>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</si>
  <si>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</si>
  <si>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</si>
  <si>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</si>
  <si>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</si>
  <si>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</si>
  <si>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</si>
  <si>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</si>
  <si>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</si>
  <si>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</si>
  <si>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</si>
  <si>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</si>
  <si>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</si>
  <si>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</si>
  <si>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</si>
  <si>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</si>
  <si>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</si>
  <si>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</si>
  <si>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</si>
  <si>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</si>
  <si>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</si>
  <si>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</si>
  <si>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</si>
  <si>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</si>
  <si>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</si>
  <si>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</si>
  <si>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</si>
  <si>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</si>
  <si>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</si>
  <si>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</si>
  <si>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</si>
  <si>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</si>
  <si>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</si>
  <si>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</si>
  <si>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</si>
  <si>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</si>
  <si>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</si>
  <si>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</si>
  <si>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</si>
  <si>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</si>
  <si>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</si>
  <si>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</si>
  <si>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</si>
  <si>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</si>
  <si>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</si>
  <si>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</si>
  <si>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</si>
  <si>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</si>
  <si>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</si>
  <si>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</si>
  <si>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</si>
  <si>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</si>
  <si>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</si>
  <si>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</si>
  <si>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</si>
  <si>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</si>
  <si>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</si>
  <si>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</si>
  <si>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</si>
  <si>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</si>
  <si>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</si>
  <si>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</si>
  <si>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</si>
  <si>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</si>
  <si>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</si>
  <si>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</si>
  <si>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</si>
  <si>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</si>
  <si>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</si>
  <si>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</si>
  <si>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</si>
  <si>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</si>
  <si>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</si>
  <si>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</si>
  <si>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</si>
  <si>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</si>
  <si>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</si>
  <si>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</si>
  <si>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</si>
  <si>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</si>
  <si>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</si>
  <si>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</si>
  <si>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</si>
  <si>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</si>
  <si>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</si>
  <si>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</si>
  <si>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</si>
  <si>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</si>
  <si>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</si>
  <si>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</si>
  <si>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</si>
  <si>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</si>
  <si>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</si>
  <si>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</si>
  <si>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</si>
  <si>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</si>
  <si>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</si>
  <si>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</si>
  <si>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</si>
  <si>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</si>
  <si>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</si>
  <si>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</si>
  <si>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</si>
  <si>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</si>
  <si>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</si>
  <si>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</si>
  <si>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</si>
  <si>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</si>
  <si>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</si>
  <si>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</si>
  <si>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</si>
  <si>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</si>
  <si>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</si>
  <si>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</si>
  <si>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</si>
  <si>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</si>
  <si>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</si>
  <si>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</si>
  <si>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</si>
  <si>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</si>
  <si>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</si>
  <si>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</si>
  <si>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</si>
  <si>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</si>
  <si>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</si>
  <si>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</si>
  <si>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</si>
  <si>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</si>
  <si>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</si>
  <si>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</si>
  <si>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</si>
  <si>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</si>
  <si>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</si>
  <si>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</si>
  <si>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</si>
  <si>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</si>
  <si>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</si>
  <si>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</si>
  <si>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</si>
  <si>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</si>
  <si>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</si>
  <si>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</si>
  <si>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</si>
  <si>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</si>
  <si>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</si>
  <si>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</si>
  <si>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</si>
  <si>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</si>
  <si>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</si>
  <si>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</si>
  <si>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</si>
  <si>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</si>
  <si>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</si>
  <si>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</si>
  <si>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</si>
  <si>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</si>
  <si>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</si>
  <si>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</si>
  <si>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</si>
  <si>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</si>
  <si>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</si>
  <si>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</si>
  <si>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</si>
  <si>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</si>
  <si>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</si>
  <si>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</si>
  <si>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</si>
  <si>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</si>
  <si>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</si>
  <si>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</si>
  <si>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</si>
  <si>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</si>
  <si>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</si>
  <si>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</si>
  <si>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</si>
  <si>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</si>
  <si>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</si>
  <si>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</si>
  <si>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</si>
  <si>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</si>
  <si>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</si>
  <si>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</si>
  <si>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</si>
  <si>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</si>
  <si>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</si>
  <si>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</si>
  <si>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</si>
  <si>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</si>
  <si>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</si>
  <si>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</si>
  <si>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</si>
  <si>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</si>
  <si>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</si>
  <si>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</si>
  <si>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</si>
  <si>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</si>
  <si>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</si>
  <si>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</si>
  <si>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</si>
  <si>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</si>
  <si>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</si>
  <si>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</si>
  <si>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</si>
  <si>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</si>
  <si>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</si>
  <si>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</si>
  <si>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</si>
  <si>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</si>
  <si>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</si>
  <si>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</si>
  <si>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</si>
  <si>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</si>
  <si>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</si>
  <si>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</si>
  <si>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</si>
  <si>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</si>
  <si>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</si>
  <si>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</si>
  <si>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</si>
  <si>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</si>
  <si>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</si>
  <si>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</si>
  <si>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</si>
  <si>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</si>
  <si>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</si>
  <si>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</si>
  <si>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</si>
  <si>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</si>
  <si>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</si>
  <si>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</si>
  <si>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</si>
  <si>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</si>
  <si>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</si>
  <si>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</si>
  <si>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</si>
  <si>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</si>
  <si>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</si>
  <si>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</si>
  <si>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</si>
  <si>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</si>
  <si>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</si>
  <si>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</si>
  <si>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</si>
  <si>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</si>
  <si>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</si>
  <si>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</si>
  <si>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</si>
  <si>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</si>
  <si>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</si>
  <si>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</si>
  <si>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</si>
  <si>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</si>
  <si>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</si>
  <si>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</si>
  <si>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</si>
  <si>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</si>
  <si>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</si>
  <si>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</si>
  <si>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</si>
  <si>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</si>
  <si>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</si>
  <si>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</si>
  <si>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</si>
  <si>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</si>
  <si>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</si>
  <si>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</si>
  <si>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</si>
  <si>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</si>
  <si>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</si>
  <si>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</si>
  <si>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</si>
  <si>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</si>
  <si>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</si>
  <si>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</si>
  <si>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</si>
  <si>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</si>
  <si>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</si>
  <si>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</si>
  <si>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</si>
  <si>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</si>
  <si>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</si>
  <si>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</si>
  <si>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</si>
  <si>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</si>
  <si>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</si>
  <si>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</si>
  <si>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</si>
  <si>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</si>
  <si>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</si>
  <si>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</si>
  <si>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</si>
  <si>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</si>
  <si>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</si>
  <si>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</si>
  <si>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</si>
  <si>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</si>
  <si>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</si>
  <si>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</si>
  <si>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</si>
  <si>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</si>
  <si>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</si>
  <si>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</si>
  <si>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</si>
  <si>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</si>
  <si>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</si>
  <si>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</si>
  <si>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</si>
  <si>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</si>
  <si>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</si>
  <si>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</si>
  <si>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</si>
  <si>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</si>
  <si>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</si>
  <si>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</si>
  <si>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</si>
  <si>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</si>
  <si>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</si>
  <si>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</si>
  <si>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</si>
  <si>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</si>
  <si>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</si>
  <si>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</si>
  <si>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</si>
  <si>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</si>
  <si>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</si>
  <si>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</si>
  <si>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</si>
  <si>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</si>
  <si>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</si>
  <si>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</si>
  <si>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</si>
  <si>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</si>
  <si>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</si>
  <si>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</si>
  <si>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</si>
  <si>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</si>
  <si>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</si>
  <si>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</si>
  <si>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</si>
  <si>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</si>
  <si>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</si>
  <si>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</si>
  <si>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</si>
  <si>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</si>
  <si>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</si>
  <si>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</si>
  <si>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</si>
  <si>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</si>
  <si>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</si>
  <si>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</si>
  <si>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</si>
  <si>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</si>
  <si>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</si>
  <si>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</si>
  <si>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</si>
  <si>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</si>
  <si>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</si>
  <si>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</si>
  <si>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</si>
  <si>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</si>
  <si>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</si>
  <si>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</si>
  <si>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</si>
  <si>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</si>
  <si>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</si>
  <si>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</si>
  <si>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</si>
  <si>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</si>
  <si>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</si>
  <si>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</si>
  <si>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</si>
  <si>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</si>
  <si>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</si>
  <si>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</si>
  <si>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</si>
  <si>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</si>
  <si>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</si>
  <si>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</si>
  <si>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</si>
  <si>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</si>
  <si>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</si>
  <si>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</si>
  <si>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</si>
  <si>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</si>
  <si>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</si>
  <si>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</si>
  <si>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</si>
  <si>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</si>
  <si>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</si>
  <si>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</si>
  <si>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</si>
  <si>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</si>
  <si>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</si>
  <si>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</si>
  <si>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</si>
  <si>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</si>
  <si>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</si>
  <si>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</si>
  <si>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</si>
  <si>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</si>
  <si>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</si>
  <si>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</si>
  <si>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</si>
  <si>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</si>
  <si>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</si>
  <si>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</si>
  <si>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</si>
  <si>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</si>
  <si>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</si>
  <si>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</si>
  <si>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</si>
  <si>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</si>
  <si>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</si>
  <si>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</si>
  <si>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</si>
  <si>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</si>
  <si>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</si>
  <si>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</si>
  <si>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</si>
  <si>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</si>
  <si>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</si>
  <si>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</si>
  <si>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</si>
  <si>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</si>
  <si>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</si>
  <si>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</si>
  <si>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</si>
  <si>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</si>
  <si>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</si>
  <si>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</si>
  <si>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</si>
  <si>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</si>
  <si>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</si>
  <si>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</si>
  <si>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</si>
  <si>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</si>
  <si>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</si>
  <si>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</si>
  <si>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</si>
  <si>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</si>
  <si>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</si>
  <si>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</si>
  <si>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</si>
  <si>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</si>
  <si>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</si>
  <si>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</si>
  <si>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</si>
  <si>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</si>
  <si>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</si>
  <si>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</si>
  <si>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</si>
  <si>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</si>
  <si>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</si>
  <si>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</si>
  <si>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</si>
  <si>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</si>
  <si>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</si>
  <si>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</si>
  <si>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</si>
  <si>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</si>
  <si>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</si>
  <si>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</si>
  <si>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</si>
  <si>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</si>
  <si>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</si>
  <si>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</si>
  <si>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</si>
  <si>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</si>
  <si>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</si>
  <si>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</si>
  <si>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</si>
  <si>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</si>
  <si>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</si>
  <si>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</si>
  <si>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</si>
  <si>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</si>
  <si>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</si>
  <si>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</si>
  <si>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</si>
  <si>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</si>
  <si>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</si>
  <si>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</si>
  <si>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</si>
  <si>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</si>
  <si>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</si>
  <si>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</si>
  <si>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</si>
  <si>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</si>
  <si>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</si>
  <si>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</si>
  <si>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</si>
  <si>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</si>
  <si>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</si>
  <si>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</si>
  <si>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</si>
  <si>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</si>
  <si>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</si>
  <si>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</si>
  <si>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</si>
  <si>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</si>
  <si>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</si>
  <si>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</si>
  <si>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</si>
  <si>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</si>
  <si>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</si>
  <si>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</si>
  <si>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</si>
  <si>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</si>
  <si>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</si>
  <si>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</si>
  <si>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</si>
  <si>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</si>
  <si>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</si>
  <si>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</si>
  <si>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</si>
  <si>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</si>
  <si>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</si>
  <si>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</si>
  <si>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</si>
  <si>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</si>
  <si>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</si>
  <si>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</si>
  <si>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</si>
  <si>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</si>
  <si>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</si>
  <si>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</si>
  <si>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</si>
  <si>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</si>
  <si>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</si>
  <si>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</si>
  <si>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</si>
  <si>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</si>
  <si>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</si>
  <si>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</si>
  <si>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</si>
  <si>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</si>
  <si>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</si>
  <si>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</si>
  <si>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</si>
  <si>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</si>
  <si>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</si>
  <si>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</si>
  <si>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</si>
  <si>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</si>
  <si>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</si>
  <si>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</si>
  <si>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</si>
  <si>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</si>
  <si>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</si>
  <si>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</si>
  <si>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</si>
  <si>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</si>
  <si>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</si>
  <si>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</si>
  <si>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</si>
  <si>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</si>
  <si>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</si>
  <si>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</si>
  <si>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</si>
  <si>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</si>
  <si>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</si>
  <si>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</si>
  <si>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</si>
  <si>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</si>
  <si>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</si>
  <si>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</si>
  <si>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</si>
  <si>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</si>
  <si>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</si>
  <si>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</si>
  <si>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</si>
  <si>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</si>
  <si>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</si>
  <si>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</si>
  <si>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</si>
  <si>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</si>
  <si>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</si>
  <si>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</si>
  <si>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</si>
  <si>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</si>
  <si>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</si>
  <si>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</si>
  <si>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</si>
  <si>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</si>
  <si>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</si>
  <si>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</si>
  <si>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</si>
  <si>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</si>
  <si>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</si>
  <si>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</si>
  <si>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</si>
  <si>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</si>
  <si>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</si>
  <si>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</si>
  <si>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</si>
  <si>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</si>
  <si>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</si>
  <si>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</si>
  <si>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</si>
  <si>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</si>
  <si>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</si>
  <si>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</si>
  <si>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</si>
  <si>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</si>
  <si>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</si>
  <si>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</si>
  <si>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</si>
  <si>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</si>
  <si>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</si>
  <si>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</si>
  <si>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</si>
  <si>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</si>
  <si>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</si>
  <si>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</si>
  <si>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</si>
  <si>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</si>
  <si>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</si>
  <si>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</si>
  <si>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</si>
  <si>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</si>
  <si>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</si>
  <si>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</si>
  <si>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</si>
  <si>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</si>
  <si>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</si>
  <si>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</si>
  <si>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</si>
  <si>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</si>
  <si>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</si>
  <si>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</si>
  <si>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</si>
  <si>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</si>
  <si>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</si>
  <si>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</si>
  <si>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</si>
  <si>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</si>
  <si>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</si>
  <si>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</si>
  <si>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</si>
  <si>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</si>
  <si>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</si>
  <si>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</si>
  <si>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</si>
  <si>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</si>
  <si>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</si>
  <si>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</si>
  <si>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</si>
  <si>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</si>
  <si>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</si>
  <si>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</si>
  <si>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</si>
  <si>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</si>
  <si>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</si>
  <si>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</si>
  <si>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</si>
  <si>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</si>
  <si>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</si>
  <si>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</si>
  <si>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</si>
  <si>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</si>
  <si>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</si>
  <si>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</si>
  <si>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</si>
  <si>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</si>
  <si>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</si>
  <si>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</si>
  <si>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</si>
  <si>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</si>
  <si>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</si>
  <si>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</si>
  <si>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</si>
  <si>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</si>
  <si>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</si>
  <si>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</si>
  <si>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</si>
  <si>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</si>
  <si>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</si>
  <si>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</si>
  <si>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</si>
  <si>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</si>
  <si>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</si>
  <si>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</si>
  <si>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</si>
  <si>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</si>
  <si>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</si>
  <si>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</si>
  <si>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</si>
  <si>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</si>
  <si>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</si>
  <si>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</si>
  <si>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</si>
  <si>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</si>
  <si>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</si>
  <si>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</si>
  <si>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</si>
  <si>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</si>
  <si>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</si>
  <si>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</si>
  <si>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</si>
  <si>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</si>
  <si>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</si>
  <si>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</si>
  <si>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</si>
  <si>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</si>
  <si>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</si>
  <si>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</si>
  <si>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</si>
  <si>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</si>
  <si>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</si>
  <si>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</si>
  <si>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</si>
  <si>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</si>
  <si>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</si>
  <si>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</si>
  <si>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</si>
  <si>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</si>
  <si>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</si>
  <si>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</si>
  <si>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</si>
  <si>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</si>
  <si>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</si>
  <si>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</si>
  <si>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</si>
  <si>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</si>
  <si>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</si>
  <si>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</si>
  <si>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</si>
  <si>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</si>
  <si>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</si>
  <si>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</si>
  <si>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</si>
  <si>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</si>
  <si>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</si>
  <si>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</si>
  <si>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</si>
  <si>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</si>
  <si>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</si>
  <si>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</si>
  <si>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</si>
  <si>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</si>
  <si>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</si>
  <si>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</si>
  <si>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</si>
  <si>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</si>
  <si>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</si>
  <si>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</si>
  <si>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</si>
  <si>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</si>
  <si>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</si>
  <si>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</si>
  <si>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</si>
  <si>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</si>
  <si>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</si>
  <si>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</si>
  <si>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</si>
  <si>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</si>
  <si>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</si>
  <si>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</si>
  <si>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</si>
  <si>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</si>
  <si>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</si>
  <si>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</si>
  <si>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</si>
  <si>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</si>
  <si>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</si>
  <si>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</si>
  <si>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</si>
  <si>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</si>
  <si>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</si>
  <si>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</si>
  <si>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</si>
  <si>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</si>
  <si>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</si>
  <si>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</si>
  <si>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</si>
  <si>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</si>
  <si>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</si>
  <si>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</si>
  <si>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</si>
  <si>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</si>
  <si>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</si>
  <si>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</si>
  <si>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</si>
  <si>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</si>
  <si>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</si>
  <si>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</si>
  <si>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</si>
  <si>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</si>
  <si>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</si>
  <si>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</si>
  <si>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</si>
  <si>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</si>
  <si>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</si>
  <si>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</si>
  <si>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</si>
  <si>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</si>
  <si>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</si>
  <si>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</si>
  <si>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</si>
  <si>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</si>
  <si>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</si>
  <si>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</si>
  <si>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</si>
  <si>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</si>
  <si>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</si>
  <si>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</si>
  <si>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</si>
  <si>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</si>
  <si>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</si>
  <si>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</si>
  <si>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</si>
  <si>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</si>
  <si>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</si>
  <si>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</si>
  <si>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</si>
  <si>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</si>
  <si>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</si>
  <si>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</si>
  <si>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</si>
  <si>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</si>
  <si>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</si>
  <si>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</si>
  <si>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</si>
  <si>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</si>
  <si>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</si>
  <si>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</si>
  <si>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</si>
  <si>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</si>
  <si>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</si>
  <si>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</si>
  <si>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</si>
  <si>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</si>
  <si>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</si>
  <si>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</si>
  <si>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</si>
  <si>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</si>
  <si>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</si>
  <si>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</si>
  <si>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</si>
  <si>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</si>
  <si>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</si>
  <si>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</si>
  <si>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</si>
  <si>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</si>
  <si>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</si>
  <si>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</si>
  <si>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</si>
  <si>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</si>
  <si>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</si>
  <si>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</si>
  <si>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</si>
  <si>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</si>
  <si>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</si>
  <si>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</si>
  <si>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</si>
  <si>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</si>
  <si>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</si>
  <si>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</si>
  <si>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</si>
  <si>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</si>
  <si>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</si>
  <si>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</si>
  <si>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</si>
  <si>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</si>
  <si>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</si>
  <si>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</si>
  <si>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</si>
  <si>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</si>
  <si>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</si>
  <si>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</si>
  <si>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</si>
  <si>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</si>
  <si>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</si>
  <si>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</si>
  <si>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</si>
  <si>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</si>
  <si>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</si>
  <si>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</si>
  <si>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</si>
  <si>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</si>
  <si>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</si>
  <si>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</si>
  <si>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</si>
  <si>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</si>
  <si>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</si>
  <si>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</si>
  <si>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</si>
  <si>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</si>
  <si>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</si>
  <si>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</si>
  <si>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</si>
  <si>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</si>
  <si>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</si>
  <si>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</si>
  <si>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</si>
  <si>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</si>
  <si>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</si>
  <si>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</si>
  <si>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</si>
  <si>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</si>
  <si>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</si>
  <si>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</si>
  <si>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</si>
  <si>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</si>
  <si>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</si>
  <si>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</si>
  <si>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</si>
  <si>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</si>
  <si>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</si>
  <si>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</si>
  <si>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</si>
  <si>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</si>
  <si>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</si>
  <si>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</si>
  <si>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</si>
  <si>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</si>
  <si>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</si>
  <si>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</si>
  <si>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</si>
  <si>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</si>
  <si>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</si>
  <si>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</si>
  <si>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</si>
  <si>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</si>
  <si>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</si>
  <si>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</si>
  <si>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</si>
  <si>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</si>
  <si>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</si>
  <si>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</si>
  <si>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</si>
  <si>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</si>
  <si>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</si>
  <si>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</si>
  <si>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</si>
  <si>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</si>
  <si>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</si>
  <si>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</si>
  <si>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</si>
  <si>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</si>
  <si>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</si>
  <si>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</si>
  <si>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</si>
  <si>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</si>
  <si>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</si>
  <si>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</si>
  <si>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</si>
  <si>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</si>
  <si>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</si>
  <si>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</si>
  <si>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</si>
  <si>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</si>
  <si>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</si>
  <si>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</si>
  <si>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</si>
  <si>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</si>
  <si>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</si>
  <si>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</si>
  <si>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</si>
  <si>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</si>
  <si>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</si>
  <si>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</si>
  <si>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</si>
  <si>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</si>
  <si>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</si>
  <si>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</si>
  <si>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</si>
  <si>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</si>
  <si>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</si>
  <si>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</si>
  <si>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</si>
  <si>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</si>
  <si>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</si>
  <si>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</si>
  <si>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</si>
  <si>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</si>
  <si>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</si>
  <si>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</si>
  <si>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</si>
  <si>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</si>
  <si>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</si>
  <si>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</si>
  <si>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</si>
  <si>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</si>
  <si>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</si>
  <si>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</si>
  <si>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</si>
  <si>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</si>
  <si>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</si>
  <si>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</si>
  <si>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</si>
  <si>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</si>
  <si>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</si>
  <si>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</si>
  <si>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</si>
  <si>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</si>
  <si>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</si>
  <si>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</si>
  <si>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</si>
  <si>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</si>
  <si>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</si>
  <si>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</si>
  <si>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</si>
  <si>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</si>
  <si>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</si>
  <si>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</si>
  <si>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</si>
  <si>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</si>
  <si>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</si>
  <si>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</si>
  <si>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</si>
  <si>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</si>
  <si>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</si>
  <si>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</si>
  <si>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</si>
  <si>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</si>
  <si>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</si>
  <si>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</si>
  <si>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</si>
  <si>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</si>
  <si>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</si>
  <si>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</si>
  <si>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</si>
  <si>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</si>
  <si>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</si>
  <si>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</si>
  <si>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</si>
  <si>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</si>
  <si>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</si>
  <si>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</si>
  <si>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</si>
  <si>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</si>
  <si>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</si>
  <si>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</si>
  <si>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</si>
  <si>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</si>
  <si>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</si>
  <si>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</si>
  <si>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</si>
  <si>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</si>
  <si>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</si>
  <si>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</si>
  <si>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</si>
  <si>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</si>
  <si>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</si>
  <si>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</si>
  <si>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</si>
  <si>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</si>
  <si>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</si>
  <si>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</si>
  <si>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</si>
  <si>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</si>
  <si>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</si>
  <si>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</si>
  <si>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</si>
  <si>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</si>
  <si>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</si>
  <si>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</si>
  <si>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</si>
  <si>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</si>
  <si>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</si>
  <si>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</si>
  <si>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</si>
  <si>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</si>
  <si>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</si>
  <si>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</si>
  <si>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</si>
  <si>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</si>
  <si>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</si>
  <si>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</si>
  <si>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</si>
  <si>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</si>
  <si>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</si>
  <si>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</si>
  <si>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</si>
  <si>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</si>
  <si>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</si>
  <si>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</si>
  <si>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</si>
  <si>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</si>
  <si>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</si>
  <si>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</si>
  <si>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</si>
  <si>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</si>
  <si>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</si>
  <si>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</si>
  <si>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</si>
  <si>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</si>
  <si>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</si>
  <si>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</si>
  <si>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</si>
  <si>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</si>
  <si>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</si>
  <si>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</si>
  <si>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</si>
  <si>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</si>
  <si>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</si>
  <si>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</si>
  <si>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</si>
  <si>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</si>
  <si>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</si>
  <si>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</si>
  <si>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</si>
  <si>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</si>
  <si>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</si>
  <si>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</si>
  <si>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</si>
  <si>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</si>
  <si>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</si>
  <si>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</si>
  <si>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</si>
  <si>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</si>
  <si>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</si>
  <si>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</si>
  <si>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</si>
  <si>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</si>
  <si>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</si>
  <si>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</si>
  <si>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</si>
  <si>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</si>
  <si>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</si>
  <si>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</si>
  <si>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</si>
  <si>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</si>
  <si>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</si>
  <si>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</si>
  <si>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</si>
  <si>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</si>
  <si>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</si>
  <si>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</si>
  <si>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</si>
  <si>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</si>
  <si>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</si>
  <si>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</si>
  <si>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</si>
  <si>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</si>
  <si>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</si>
  <si>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</si>
  <si>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</si>
  <si>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</si>
  <si>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</si>
  <si>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</si>
  <si>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</si>
  <si>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</si>
  <si>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</si>
  <si>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</si>
  <si>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</si>
  <si>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</si>
  <si>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</si>
  <si>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</si>
  <si>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</si>
  <si>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</si>
  <si>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</si>
  <si>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</si>
  <si>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</si>
  <si>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</si>
  <si>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</si>
  <si>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</si>
  <si>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</si>
  <si>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</si>
  <si>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</si>
  <si>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</si>
  <si>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</si>
  <si>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</si>
  <si>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</si>
  <si>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</si>
  <si>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</si>
  <si>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</si>
  <si>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</si>
  <si>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</si>
  <si>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</si>
  <si>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</si>
  <si>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</si>
  <si>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</si>
  <si>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</si>
  <si>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</si>
  <si>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</si>
  <si>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</si>
  <si>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</si>
  <si>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</si>
  <si>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</si>
  <si>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</si>
  <si>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</si>
  <si>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</si>
  <si>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</si>
  <si>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</si>
  <si>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</si>
  <si>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</si>
  <si>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</si>
  <si>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</si>
  <si>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</si>
  <si>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</si>
  <si>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</si>
  <si>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</si>
  <si>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</si>
  <si>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</si>
  <si>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</si>
  <si>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</si>
  <si>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</si>
  <si>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</si>
  <si>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</si>
  <si>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</si>
  <si>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</si>
  <si>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</si>
  <si>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</si>
  <si>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</si>
  <si>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</si>
  <si>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</si>
  <si>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</si>
  <si>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</si>
  <si>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</si>
  <si>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</si>
  <si>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</si>
  <si>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</si>
  <si>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</si>
  <si>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</si>
  <si>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</si>
  <si>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</si>
  <si>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</si>
  <si>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</si>
  <si>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</si>
  <si>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</si>
  <si>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</si>
  <si>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</si>
  <si>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</si>
  <si>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</si>
  <si>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</si>
  <si>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</si>
  <si>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</si>
  <si>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</si>
  <si>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</si>
  <si>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</si>
  <si>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</si>
  <si>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</si>
  <si>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</si>
  <si>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</si>
  <si>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</si>
  <si>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</si>
  <si>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</si>
  <si>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</si>
  <si>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</si>
  <si>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</si>
  <si>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</si>
  <si>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</si>
  <si>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</si>
  <si>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</si>
  <si>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</si>
  <si>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</si>
  <si>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</si>
  <si>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</si>
  <si>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</si>
  <si>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</si>
  <si>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</si>
  <si>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</si>
  <si>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</si>
  <si>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</si>
  <si>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</si>
  <si>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</si>
  <si>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</si>
  <si>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</si>
  <si>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</si>
  <si>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</si>
  <si>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</si>
  <si>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</si>
  <si>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</si>
  <si>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</si>
  <si>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</si>
  <si>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</si>
  <si>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</si>
  <si>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</si>
  <si>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</si>
  <si>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</si>
  <si>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</si>
  <si>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</si>
  <si>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</si>
  <si>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</si>
  <si>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</si>
  <si>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</si>
  <si>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</si>
  <si>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</si>
  <si>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</si>
  <si>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</si>
  <si>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</si>
  <si>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</si>
  <si>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</si>
  <si>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</si>
  <si>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</si>
  <si>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</si>
  <si>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</si>
  <si>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</si>
  <si>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</si>
  <si>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</si>
  <si>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</si>
  <si>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</si>
  <si>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</si>
  <si>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</si>
  <si>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</si>
  <si>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</si>
  <si>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</si>
  <si>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</si>
  <si>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</si>
  <si>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</si>
  <si>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</si>
  <si>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</si>
  <si>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</si>
  <si>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</si>
  <si>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</si>
  <si>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</si>
  <si>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</si>
  <si>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</si>
  <si>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</si>
  <si>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</si>
  <si>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</si>
  <si>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</si>
  <si>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</si>
  <si>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</si>
  <si>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</si>
  <si>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</si>
  <si>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</si>
  <si>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</si>
  <si>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</si>
  <si>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</si>
  <si>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</si>
  <si>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</si>
  <si>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</si>
  <si>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</si>
  <si>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</si>
  <si>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</si>
  <si>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</si>
  <si>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</si>
  <si>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</si>
  <si>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</si>
  <si>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</si>
  <si>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</si>
  <si>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</si>
  <si>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</si>
  <si>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</si>
  <si>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</si>
  <si>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</si>
  <si>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</si>
  <si>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</si>
  <si>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</si>
  <si>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</si>
  <si>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</si>
  <si>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</si>
  <si>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</si>
  <si>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</si>
  <si>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</si>
  <si>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</si>
  <si>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</si>
  <si>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</si>
  <si>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</si>
  <si>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</si>
  <si>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</si>
  <si>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</si>
  <si>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</si>
  <si>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</si>
  <si>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</si>
  <si>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</si>
  <si>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</si>
  <si>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</si>
  <si>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</si>
  <si>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</si>
  <si>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</si>
  <si>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</si>
  <si>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</si>
  <si>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</si>
  <si>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</si>
  <si>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</si>
  <si>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</si>
  <si>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</si>
  <si>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</si>
  <si>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</si>
  <si>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</si>
  <si>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</si>
  <si>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</si>
  <si>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</si>
  <si>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</si>
  <si>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</si>
  <si>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</si>
  <si>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</si>
  <si>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</si>
  <si>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</si>
  <si>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</si>
  <si>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</si>
  <si>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</si>
  <si>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</si>
  <si>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</si>
  <si>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</si>
  <si>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</si>
  <si>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</si>
  <si>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</si>
  <si>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</si>
  <si>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</si>
  <si>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</si>
  <si>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</si>
  <si>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</si>
  <si>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</si>
  <si>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</si>
  <si>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</si>
  <si>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</si>
  <si>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</si>
  <si>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</si>
  <si>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</si>
  <si>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</si>
  <si>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</si>
  <si>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</si>
  <si>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</si>
  <si>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</si>
  <si>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</si>
  <si>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</si>
  <si>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</si>
  <si>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</si>
  <si>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</si>
  <si>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</si>
  <si>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</si>
  <si>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</si>
  <si>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</si>
  <si>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</si>
  <si>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</si>
  <si>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</si>
  <si>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</si>
  <si>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</si>
  <si>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</si>
  <si>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</si>
  <si>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</si>
  <si>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</si>
  <si>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</si>
  <si>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</si>
  <si>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</si>
  <si>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</si>
  <si>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</si>
  <si>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</si>
  <si>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</si>
  <si>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</si>
  <si>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</si>
  <si>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</si>
  <si>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</si>
  <si>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</si>
  <si>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</si>
  <si>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</si>
  <si>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</si>
  <si>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</si>
  <si>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</si>
  <si>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</si>
  <si>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</si>
  <si>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</si>
  <si>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</si>
  <si>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</si>
  <si>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</si>
  <si>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</si>
  <si>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</si>
  <si>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</si>
  <si>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</si>
  <si>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</si>
  <si>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</si>
  <si>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</si>
  <si>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</si>
  <si>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</si>
  <si>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</si>
  <si>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</si>
  <si>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</si>
  <si>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</si>
  <si>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</si>
  <si>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</si>
  <si>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</si>
  <si>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</si>
  <si>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</si>
  <si>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</si>
  <si>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</si>
  <si>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</si>
  <si>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</si>
  <si>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</si>
  <si>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</si>
  <si>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</si>
  <si>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</si>
  <si>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</si>
  <si>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</si>
  <si>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</si>
  <si>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</si>
  <si>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</si>
  <si>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</si>
  <si>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</si>
  <si>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</si>
  <si>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</si>
  <si>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</si>
  <si>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</si>
  <si>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</si>
  <si>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</si>
  <si>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</si>
  <si>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</si>
  <si>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</si>
  <si>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</si>
  <si>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</si>
  <si>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</si>
  <si>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</si>
  <si>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</si>
  <si>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</si>
  <si>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</si>
  <si>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</si>
  <si>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</si>
  <si>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</si>
  <si>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</si>
  <si>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</si>
  <si>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</si>
  <si>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</si>
  <si>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</si>
  <si>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</si>
  <si>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</si>
  <si>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</si>
  <si>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</si>
  <si>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</si>
  <si>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</si>
  <si>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</si>
  <si>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</si>
  <si>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</si>
  <si>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</si>
  <si>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</si>
  <si>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</si>
  <si>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</si>
  <si>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</si>
  <si>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</si>
  <si>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</si>
  <si>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</si>
  <si>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</si>
  <si>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</si>
  <si>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</si>
  <si>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</si>
  <si>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</si>
  <si>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</si>
  <si>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</si>
  <si>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</si>
  <si>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</si>
  <si>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</si>
  <si>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</si>
  <si>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</si>
  <si>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</si>
  <si>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</si>
  <si>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</si>
  <si>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</si>
  <si>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</si>
  <si>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</si>
  <si>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</si>
  <si>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</si>
  <si>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</si>
  <si>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</si>
  <si>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</si>
  <si>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</si>
  <si>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</si>
  <si>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</si>
  <si>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</si>
  <si>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</si>
  <si>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</si>
  <si>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</si>
  <si>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</si>
  <si>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</si>
  <si>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</si>
  <si>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</si>
  <si>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</si>
  <si>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</si>
  <si>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</si>
  <si>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</si>
  <si>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</si>
  <si>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</si>
  <si>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</si>
  <si>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</si>
  <si>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</si>
  <si>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</si>
  <si>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</si>
  <si>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</si>
  <si>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</si>
  <si>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</si>
  <si>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</si>
  <si>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</si>
  <si>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</si>
  <si>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</si>
  <si>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</si>
  <si>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</si>
  <si>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</si>
  <si>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</si>
  <si>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</si>
  <si>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</si>
  <si>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</si>
  <si>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</si>
  <si>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</si>
  <si>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</si>
  <si>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</si>
  <si>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</si>
  <si>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</si>
  <si>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</si>
  <si>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</si>
  <si>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</si>
  <si>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</si>
  <si>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</si>
  <si>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</si>
  <si>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</si>
  <si>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</si>
  <si>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</si>
  <si>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</si>
  <si>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</si>
  <si>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</si>
  <si>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</si>
  <si>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</si>
  <si>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</si>
  <si>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</si>
  <si>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</si>
  <si>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</si>
  <si>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</si>
  <si>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</si>
  <si>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</si>
  <si>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</si>
  <si>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</si>
  <si>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</si>
  <si>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</si>
  <si>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</si>
  <si>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</si>
  <si>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</si>
  <si>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</si>
  <si>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</si>
  <si>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</si>
  <si>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</si>
  <si>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</si>
  <si>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</si>
  <si>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</si>
  <si>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</si>
  <si>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</si>
  <si>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</si>
  <si>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</si>
  <si>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</si>
  <si>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</si>
  <si>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</si>
  <si>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</si>
  <si>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</si>
  <si>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</si>
  <si>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</si>
  <si>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</si>
  <si>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</si>
  <si>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</si>
  <si>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</si>
  <si>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</si>
  <si>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</si>
  <si>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</si>
  <si>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</si>
  <si>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</si>
  <si>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</si>
  <si>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</si>
  <si>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</si>
  <si>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</si>
  <si>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</si>
  <si>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</si>
  <si>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</si>
  <si>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</si>
  <si>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</si>
  <si>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</si>
  <si>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</si>
  <si>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</si>
  <si>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</si>
  <si>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</si>
  <si>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</si>
  <si>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</si>
  <si>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</si>
  <si>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</si>
  <si>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</si>
  <si>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</si>
  <si>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</si>
  <si>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</si>
  <si>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</si>
  <si>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</si>
  <si>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</si>
  <si>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</si>
  <si>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</si>
  <si>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</si>
  <si>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</si>
  <si>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</si>
  <si>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</si>
  <si>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</si>
  <si>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</si>
  <si>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</si>
  <si>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</si>
  <si>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</si>
  <si>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</si>
  <si>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</si>
  <si>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</si>
  <si>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</si>
  <si>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</si>
  <si>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</si>
  <si>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</si>
  <si>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</si>
  <si>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</si>
  <si>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</si>
  <si>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</si>
  <si>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</si>
  <si>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</si>
  <si>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</si>
  <si>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</si>
  <si>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</si>
  <si>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</si>
  <si>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</si>
  <si>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</si>
  <si>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</si>
  <si>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</si>
  <si>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</si>
  <si>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</si>
  <si>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</si>
  <si>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</si>
  <si>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</si>
  <si>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</si>
  <si>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</si>
  <si>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</si>
  <si>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</si>
  <si>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</si>
  <si>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</si>
  <si>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</si>
  <si>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</si>
  <si>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</si>
  <si>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</si>
  <si>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</si>
  <si>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</si>
  <si>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</si>
  <si>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</si>
  <si>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</si>
  <si>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</si>
  <si>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</si>
  <si>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</si>
  <si>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</si>
  <si>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</si>
  <si>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</si>
  <si>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</si>
  <si>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</si>
  <si>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</si>
  <si>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</si>
  <si>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</si>
  <si>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</si>
  <si>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</si>
  <si>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</si>
  <si>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</si>
  <si>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</si>
  <si>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</si>
  <si>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</si>
  <si>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</si>
  <si>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</si>
  <si>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</si>
  <si>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</si>
  <si>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</si>
  <si>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</si>
  <si>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</si>
  <si>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</si>
  <si>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</si>
  <si>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</si>
  <si>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</si>
  <si>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</si>
  <si>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</si>
  <si>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</si>
  <si>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</si>
  <si>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</si>
  <si>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</si>
  <si>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</si>
  <si>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</si>
  <si>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</si>
  <si>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</si>
  <si>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</si>
  <si>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</si>
  <si>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</si>
  <si>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</si>
  <si>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</si>
  <si>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</si>
  <si>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</si>
  <si>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</si>
  <si>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</si>
  <si>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</si>
  <si>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</si>
  <si>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</si>
  <si>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</si>
  <si>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</si>
  <si>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</si>
  <si>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</si>
  <si>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</si>
  <si>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</si>
  <si>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</si>
  <si>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</si>
  <si>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</si>
  <si>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</si>
  <si>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</si>
  <si>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</si>
  <si>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</si>
  <si>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</si>
  <si>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</si>
  <si>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</si>
  <si>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</si>
  <si>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</si>
  <si>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</si>
  <si>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</si>
  <si>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</si>
  <si>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</si>
  <si>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</si>
  <si>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</si>
  <si>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</si>
  <si>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</si>
  <si>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</si>
  <si>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</si>
  <si>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</si>
  <si>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</si>
  <si>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</si>
  <si>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</si>
  <si>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</si>
  <si>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</si>
  <si>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</si>
  <si>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</si>
  <si>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</si>
  <si>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</si>
  <si>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</si>
  <si>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</si>
  <si>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</si>
  <si>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</si>
  <si>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</si>
  <si>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</si>
  <si>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</si>
  <si>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</si>
  <si>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</si>
  <si>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</si>
  <si>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</si>
  <si>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</si>
  <si>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</si>
  <si>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</si>
  <si>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</si>
  <si>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</si>
  <si>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</si>
  <si>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</si>
  <si>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</si>
  <si>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</si>
  <si>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</si>
  <si>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</si>
  <si>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</si>
  <si>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</si>
  <si>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</si>
  <si>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</si>
  <si>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</si>
  <si>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</si>
  <si>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</si>
  <si>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</si>
  <si>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</si>
  <si>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</si>
  <si>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</si>
  <si>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</si>
  <si>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</si>
  <si>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</si>
  <si>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</si>
  <si>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</si>
  <si>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</si>
  <si>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</si>
  <si>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</si>
  <si>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</si>
  <si>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</si>
  <si>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</si>
  <si>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</si>
  <si>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</si>
  <si>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</si>
  <si>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</si>
  <si>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</si>
  <si>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</si>
  <si>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</si>
  <si>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</si>
  <si>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</si>
  <si>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</si>
  <si>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</si>
  <si>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</si>
  <si>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</si>
  <si>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</si>
  <si>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</si>
  <si>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</si>
  <si>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</si>
  <si>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</si>
  <si>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</si>
  <si>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</si>
  <si>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</si>
  <si>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</si>
  <si>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</si>
  <si>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</si>
  <si>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</si>
  <si>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</si>
  <si>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</si>
  <si>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</si>
  <si>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</si>
  <si>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</si>
  <si>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</si>
  <si>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</si>
  <si>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</si>
  <si>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</si>
  <si>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</si>
  <si>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</si>
  <si>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</si>
  <si>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</si>
  <si>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</si>
  <si>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</si>
  <si>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</si>
  <si>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</si>
  <si>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</si>
  <si>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</si>
  <si>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</si>
  <si>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</si>
  <si>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</si>
  <si>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</si>
  <si>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</si>
  <si>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</si>
  <si>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</si>
  <si>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</si>
  <si>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</si>
  <si>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</si>
  <si>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</si>
  <si>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</si>
  <si>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</si>
  <si>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</si>
  <si>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</si>
  <si>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</si>
  <si>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</si>
  <si>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</si>
  <si>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</si>
  <si>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</si>
  <si>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</si>
  <si>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</si>
  <si>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</si>
  <si>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</si>
  <si>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</si>
  <si>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</si>
  <si>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</si>
  <si>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</si>
  <si>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</si>
  <si>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</si>
  <si>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</si>
  <si>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</si>
  <si>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</si>
  <si>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</si>
  <si>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</si>
  <si>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</si>
  <si>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</si>
  <si>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</si>
  <si>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</si>
  <si>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</si>
  <si>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</si>
  <si>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</si>
  <si>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</si>
  <si>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</si>
  <si>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</si>
  <si>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</si>
  <si>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</si>
  <si>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</si>
  <si>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</si>
  <si>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</si>
  <si>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</si>
  <si>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</si>
  <si>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</si>
  <si>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</si>
  <si>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</si>
  <si>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</si>
  <si>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</si>
  <si>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</si>
  <si>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</si>
  <si>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</si>
  <si>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</si>
  <si>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</si>
  <si>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</si>
  <si>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</si>
  <si>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</si>
  <si>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</si>
  <si>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</si>
  <si>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</si>
  <si>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</si>
  <si>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</si>
  <si>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</si>
  <si>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</si>
  <si>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</si>
  <si>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</si>
  <si>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</si>
  <si>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</si>
  <si>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</si>
  <si>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</si>
  <si>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</si>
  <si>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</si>
  <si>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</si>
  <si>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</si>
  <si>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</si>
  <si>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</si>
  <si>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</si>
  <si>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</si>
  <si>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</si>
  <si>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</si>
  <si>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</si>
  <si>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</si>
  <si>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</si>
  <si>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</si>
  <si>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</si>
  <si>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</si>
  <si>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</si>
  <si>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</si>
  <si>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</si>
  <si>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</si>
  <si>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</si>
  <si>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</si>
  <si>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</si>
  <si>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</si>
  <si>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</si>
  <si>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</si>
  <si>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</si>
  <si>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</si>
  <si>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</si>
  <si>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</si>
  <si>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</si>
  <si>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</si>
  <si>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</si>
  <si>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</si>
  <si>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</si>
  <si>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</si>
  <si>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</si>
  <si>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</si>
  <si>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</si>
  <si>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</si>
  <si>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</si>
  <si>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</si>
  <si>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</si>
  <si>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</si>
  <si>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</si>
  <si>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</si>
  <si>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</si>
  <si>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</si>
  <si>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</si>
  <si>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</si>
  <si>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</si>
  <si>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</si>
  <si>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</si>
  <si>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</si>
  <si>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</si>
  <si>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</si>
  <si>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</si>
  <si>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</si>
  <si>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</si>
  <si>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</si>
  <si>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</si>
  <si>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</si>
  <si>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</si>
  <si>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</si>
  <si>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</si>
  <si>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</si>
  <si>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</si>
  <si>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</si>
  <si>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</si>
  <si>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</si>
  <si>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</si>
  <si>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</si>
  <si>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</si>
  <si>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</si>
  <si>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</si>
  <si>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</si>
  <si>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</si>
  <si>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</si>
  <si>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</si>
  <si>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</si>
  <si>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</si>
  <si>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</si>
  <si>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</si>
  <si>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</si>
  <si>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</si>
  <si>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</si>
  <si>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</si>
  <si>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</si>
  <si>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</si>
  <si>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</si>
  <si>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</si>
  <si>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</si>
  <si>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</si>
  <si>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</si>
  <si>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</si>
  <si>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</si>
  <si>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</si>
  <si>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</si>
  <si>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</si>
  <si>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</si>
  <si>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</si>
  <si>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</si>
  <si>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</si>
  <si>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</si>
  <si>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</si>
  <si>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</si>
  <si>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</si>
  <si>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</si>
  <si>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</si>
  <si>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</si>
  <si>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</si>
  <si>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</si>
  <si>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</si>
  <si>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</si>
  <si>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</si>
  <si>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</si>
  <si>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</si>
  <si>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</si>
  <si>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</si>
  <si>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</si>
  <si>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</si>
  <si>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</si>
  <si>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</si>
  <si>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</si>
  <si>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</si>
  <si>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</si>
  <si>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</si>
  <si>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</si>
  <si>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</si>
  <si>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</si>
  <si>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</si>
  <si>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</si>
  <si>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</si>
  <si>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</si>
  <si>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</si>
  <si>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</si>
  <si>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</si>
  <si>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</si>
  <si>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</si>
  <si>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</si>
  <si>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</si>
  <si>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</si>
  <si>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</si>
  <si>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</si>
  <si>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</si>
  <si>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</si>
  <si>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</si>
  <si>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</si>
  <si>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</si>
  <si>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</si>
  <si>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</si>
  <si>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</si>
  <si>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</si>
  <si>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</si>
  <si>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</si>
  <si>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</si>
  <si>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</si>
  <si>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</si>
  <si>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</si>
  <si>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</si>
  <si>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</si>
  <si>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</si>
  <si>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</si>
  <si>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</si>
  <si>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</si>
  <si>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</si>
  <si>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</si>
  <si>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</si>
  <si>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</si>
  <si>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</si>
  <si>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</si>
  <si>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</si>
  <si>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</si>
  <si>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</si>
  <si>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</si>
  <si>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</si>
  <si>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</si>
  <si>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</si>
  <si>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</si>
  <si>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</si>
  <si>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</si>
  <si>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</si>
  <si>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</si>
  <si>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</si>
  <si>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</si>
  <si>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</si>
  <si>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</si>
  <si>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</si>
  <si>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</si>
  <si>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</si>
  <si>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</si>
  <si>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</si>
  <si>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</si>
  <si>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</si>
  <si>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</si>
  <si>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</si>
  <si>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</si>
  <si>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</si>
  <si>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</si>
  <si>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</si>
  <si>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</si>
  <si>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</si>
  <si>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</si>
  <si>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</si>
  <si>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</si>
  <si>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</si>
  <si>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</si>
  <si>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</si>
  <si>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</si>
  <si>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</si>
  <si>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</si>
  <si>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</si>
  <si>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</si>
  <si>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</si>
  <si>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</si>
  <si>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</si>
  <si>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</si>
  <si>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</si>
  <si>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</si>
  <si>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</si>
  <si>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</si>
  <si>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</si>
  <si>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</si>
  <si>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</si>
  <si>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</si>
  <si>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</si>
  <si>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</si>
  <si>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</si>
  <si>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</si>
  <si>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</si>
  <si>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</si>
  <si>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</si>
  <si>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</si>
  <si>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</si>
  <si>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</si>
  <si>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</si>
  <si>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</si>
  <si>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</si>
  <si>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</si>
  <si>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</si>
  <si>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</si>
  <si>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</si>
  <si>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</si>
  <si>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</si>
  <si>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</si>
  <si>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</si>
  <si>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</si>
  <si>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</si>
  <si>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</si>
  <si>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</si>
  <si>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</si>
  <si>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</si>
  <si>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</si>
  <si>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</si>
  <si>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</si>
  <si>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</si>
  <si>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</si>
  <si>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</si>
  <si>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</si>
  <si>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</si>
  <si>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</si>
  <si>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</si>
  <si>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</si>
  <si>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</si>
  <si>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</si>
  <si>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</si>
  <si>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</si>
  <si>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</si>
  <si>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</si>
  <si>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</si>
  <si>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</si>
  <si>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</si>
  <si>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</si>
  <si>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</si>
  <si>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</si>
  <si>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</si>
  <si>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</si>
  <si>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</si>
  <si>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</si>
  <si>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</si>
  <si>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</si>
  <si>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</si>
  <si>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</si>
  <si>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</si>
  <si>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</si>
  <si>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</si>
  <si>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</si>
  <si>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</si>
  <si>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</si>
  <si>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</si>
  <si>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</si>
  <si>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</si>
  <si>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</si>
  <si>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</si>
  <si>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</si>
  <si>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</si>
  <si>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</si>
  <si>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</si>
  <si>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</si>
  <si>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</si>
  <si>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</si>
  <si>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</si>
  <si>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</si>
  <si>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</si>
  <si>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</si>
  <si>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</si>
  <si>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</si>
  <si>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</si>
  <si>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</si>
  <si>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</si>
  <si>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</si>
  <si>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</si>
  <si>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</si>
  <si>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</si>
  <si>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</si>
  <si>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</si>
  <si>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</si>
  <si>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</si>
  <si>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</si>
  <si>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</si>
  <si>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</si>
  <si>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</si>
  <si>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</si>
  <si>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</si>
  <si>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</si>
  <si>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</si>
  <si>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</si>
  <si>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</si>
  <si>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</si>
  <si>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</si>
  <si>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</si>
  <si>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</si>
  <si>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</si>
  <si>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</si>
  <si>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</si>
  <si>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</si>
  <si>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</si>
  <si>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</si>
  <si>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</si>
  <si>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</si>
  <si>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</si>
  <si>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</si>
  <si>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</si>
  <si>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</si>
  <si>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</si>
  <si>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</si>
  <si>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</si>
  <si>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</si>
  <si>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</si>
  <si>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</si>
  <si>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</si>
  <si>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</si>
  <si>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</si>
  <si>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</si>
  <si>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</si>
  <si>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</si>
  <si>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</si>
  <si>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</si>
  <si>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</si>
  <si>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</si>
  <si>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</si>
  <si>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</si>
  <si>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</si>
  <si>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</si>
  <si>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</si>
  <si>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</si>
  <si>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</si>
  <si>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</si>
  <si>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</si>
  <si>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</si>
  <si>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</si>
  <si>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</si>
  <si>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</si>
  <si>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</si>
  <si>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</si>
  <si>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</si>
  <si>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</si>
  <si>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</si>
  <si>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</si>
  <si>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</si>
  <si>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</si>
  <si>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</si>
  <si>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</si>
  <si>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</si>
  <si>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</si>
  <si>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</si>
  <si>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</si>
  <si>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</si>
  <si>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</si>
  <si>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</si>
  <si>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</si>
  <si>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</si>
  <si>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</si>
  <si>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</si>
  <si>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</si>
  <si>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</si>
  <si>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</si>
  <si>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</si>
  <si>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</si>
  <si>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</si>
  <si>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</si>
  <si>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</si>
  <si>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</si>
  <si>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</si>
  <si>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</si>
  <si>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</si>
  <si>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</si>
  <si>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</si>
  <si>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</si>
  <si>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</si>
  <si>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</si>
  <si>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</si>
  <si>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</si>
  <si>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</si>
  <si>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</si>
  <si>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</si>
  <si>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</si>
  <si>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</si>
  <si>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</si>
  <si>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</si>
  <si>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</si>
  <si>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</si>
  <si>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</si>
  <si>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</si>
  <si>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</si>
  <si>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</si>
  <si>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</si>
  <si>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</si>
  <si>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</si>
  <si>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</si>
  <si>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</si>
  <si>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</si>
  <si>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</si>
  <si>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</si>
  <si>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</si>
  <si>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</si>
  <si>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</si>
  <si>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</si>
  <si>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</si>
  <si>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</si>
  <si>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</si>
  <si>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</si>
  <si>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</si>
  <si>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</si>
  <si>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</si>
  <si>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</si>
  <si>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</si>
  <si>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</si>
  <si>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</si>
  <si>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</si>
  <si>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</si>
  <si>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</si>
  <si>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</si>
  <si>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</si>
  <si>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</si>
  <si>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</si>
  <si>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</si>
  <si>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</si>
  <si>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</si>
  <si>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</si>
  <si>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</si>
  <si>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</si>
  <si>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</si>
  <si>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</si>
  <si>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</si>
  <si>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</si>
  <si>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</si>
  <si>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</si>
  <si>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</si>
  <si>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</si>
  <si>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</si>
  <si>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</si>
  <si>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</si>
  <si>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</si>
  <si>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</si>
  <si>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</si>
  <si>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</si>
  <si>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</si>
  <si>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</si>
  <si>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</si>
  <si>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</si>
  <si>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</si>
  <si>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</si>
  <si>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</si>
  <si>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</si>
  <si>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</si>
  <si>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</si>
  <si>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</si>
  <si>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</si>
  <si>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</si>
  <si>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</si>
  <si>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</si>
  <si>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</si>
  <si>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</si>
  <si>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</si>
  <si>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</si>
  <si>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</si>
  <si>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</si>
  <si>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</si>
  <si>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</si>
  <si>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</si>
  <si>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</si>
  <si>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</si>
  <si>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</si>
  <si>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</si>
  <si>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</si>
  <si>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</si>
  <si>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</si>
  <si>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</si>
  <si>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</si>
  <si>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</si>
  <si>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</si>
  <si>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</si>
  <si>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</si>
  <si>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</si>
  <si>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</si>
  <si>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</si>
  <si>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</si>
  <si>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</si>
  <si>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</si>
  <si>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</si>
  <si>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</si>
  <si>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</si>
  <si>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</si>
  <si>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</si>
  <si>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</si>
  <si>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</si>
  <si>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</si>
  <si>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</si>
  <si>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</si>
  <si>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</si>
  <si>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</si>
  <si>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</si>
  <si>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</si>
  <si>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</si>
  <si>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</si>
  <si>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</si>
  <si>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</si>
  <si>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</si>
  <si>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</si>
  <si>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</si>
  <si>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</si>
  <si>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</si>
  <si>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</si>
  <si>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</si>
  <si>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</si>
  <si>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</si>
  <si>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</si>
  <si>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</si>
  <si>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</si>
  <si>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</si>
  <si>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</si>
  <si>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</si>
  <si>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</si>
  <si>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</si>
  <si>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</si>
  <si>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</si>
  <si>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</si>
  <si>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</si>
  <si>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</si>
  <si>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</si>
  <si>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</si>
  <si>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</si>
  <si>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</si>
  <si>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</si>
  <si>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</si>
  <si>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</si>
  <si>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</si>
  <si>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</si>
  <si>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</si>
  <si>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</si>
  <si>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</si>
  <si>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</si>
  <si>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</si>
  <si>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</si>
  <si>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</si>
  <si>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</si>
  <si>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</si>
  <si>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</si>
  <si>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</si>
  <si>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</si>
  <si>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</si>
  <si>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</si>
  <si>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</si>
  <si>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</si>
  <si>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</si>
  <si>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</si>
  <si>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</si>
  <si>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</si>
  <si>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</si>
  <si>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</si>
  <si>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</si>
  <si>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</si>
  <si>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</si>
  <si>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</si>
  <si>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</si>
  <si>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</si>
  <si>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</si>
  <si>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</si>
  <si>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</si>
  <si>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</si>
  <si>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</si>
  <si>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</si>
  <si>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</si>
  <si>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</si>
  <si>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</si>
  <si>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</si>
  <si>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</si>
  <si>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</si>
  <si>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</si>
  <si>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</si>
  <si>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</si>
  <si>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</si>
  <si>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</si>
  <si>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</si>
  <si>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</si>
  <si>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</si>
  <si>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</si>
  <si>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</si>
  <si>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</si>
  <si>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</si>
  <si>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</si>
  <si>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</si>
  <si>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</si>
  <si>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</si>
  <si>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</si>
  <si>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</si>
  <si>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</si>
  <si>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</si>
  <si>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</si>
  <si>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</si>
  <si>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</si>
  <si>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</si>
  <si>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</si>
  <si>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</si>
  <si>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</si>
  <si>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</si>
  <si>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</si>
  <si>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</si>
  <si>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</si>
  <si>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</si>
  <si>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</si>
  <si>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</si>
  <si>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</si>
  <si>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</si>
  <si>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</si>
  <si>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</si>
  <si>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</si>
  <si>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</si>
  <si>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</si>
  <si>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</si>
  <si>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</si>
  <si>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</si>
  <si>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</si>
  <si>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</si>
  <si>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</si>
  <si>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</si>
  <si>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</si>
  <si>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</si>
  <si>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</si>
  <si>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</si>
  <si>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</si>
  <si>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</si>
  <si>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</si>
  <si>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</si>
  <si>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</si>
  <si>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</si>
  <si>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</si>
  <si>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</si>
  <si>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</si>
  <si>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</si>
  <si>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</si>
  <si>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</si>
  <si>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</si>
  <si>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</si>
  <si>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</si>
  <si>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</si>
  <si>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</si>
  <si>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</si>
  <si>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</si>
  <si>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</si>
  <si>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</si>
  <si>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</si>
  <si>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</si>
  <si>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</si>
  <si>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</si>
  <si>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</si>
  <si>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</si>
  <si>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</si>
  <si>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</si>
  <si>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</si>
  <si>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</si>
  <si>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</si>
  <si>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</si>
  <si>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</si>
  <si>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</si>
  <si>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</si>
  <si>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</si>
  <si>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</si>
  <si>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</si>
  <si>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</si>
  <si>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</si>
  <si>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</si>
  <si>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</si>
  <si>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</si>
  <si>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</si>
  <si>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</si>
  <si>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</si>
  <si>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</si>
  <si>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</si>
  <si>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</si>
  <si>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</si>
  <si>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</si>
  <si>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</si>
  <si>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</si>
  <si>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</si>
  <si>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</si>
  <si>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</si>
  <si>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</si>
  <si>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</si>
  <si>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</si>
  <si>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</si>
  <si>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</si>
  <si>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</si>
  <si>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</si>
  <si>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</si>
  <si>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</si>
  <si>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</si>
  <si>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</si>
  <si>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</si>
  <si>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</si>
  <si>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</si>
  <si>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</si>
  <si>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</si>
  <si>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</si>
  <si>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</si>
  <si>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</si>
  <si>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</si>
  <si>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</si>
  <si>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</si>
  <si>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</si>
  <si>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</si>
  <si>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</si>
  <si>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</si>
  <si>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</si>
  <si>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</si>
  <si>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</si>
  <si>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</si>
  <si>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</si>
  <si>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</si>
  <si>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</si>
  <si>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</si>
  <si>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</si>
  <si>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</si>
  <si>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</si>
  <si>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</si>
  <si>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</si>
  <si>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</si>
  <si>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</si>
  <si>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</si>
  <si>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</si>
  <si>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</si>
  <si>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</si>
  <si>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</si>
  <si>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</si>
  <si>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</si>
  <si>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</si>
  <si>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</si>
  <si>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</si>
  <si>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</si>
  <si>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</si>
  <si>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</si>
  <si>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</si>
  <si>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</si>
  <si>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</si>
  <si>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</si>
  <si>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</si>
  <si>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</si>
  <si>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</si>
  <si>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</si>
  <si>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</si>
  <si>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</si>
  <si>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</si>
  <si>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</si>
  <si>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</si>
  <si>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</si>
  <si>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</si>
  <si>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</si>
  <si>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</si>
  <si>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</si>
  <si>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</si>
  <si>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</si>
  <si>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</si>
  <si>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</si>
  <si>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</si>
  <si>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</si>
  <si>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</si>
  <si>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</si>
  <si>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</si>
  <si>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</si>
  <si>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</si>
  <si>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</si>
  <si>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</si>
  <si>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</si>
  <si>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</si>
  <si>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</si>
  <si>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</si>
  <si>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</si>
  <si>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</si>
  <si>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</si>
  <si>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</si>
  <si>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</si>
  <si>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</si>
  <si>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</si>
  <si>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</si>
  <si>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</si>
  <si>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</si>
  <si>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</si>
  <si>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</si>
  <si>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</si>
  <si>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</si>
  <si>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</si>
  <si>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</si>
  <si>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</si>
  <si>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</si>
  <si>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</si>
  <si>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</si>
  <si>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</si>
  <si>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</si>
  <si>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</si>
  <si>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</si>
  <si>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</si>
  <si>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</si>
  <si>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</si>
  <si>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</si>
  <si>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</si>
  <si>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</si>
  <si>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</si>
  <si>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</si>
  <si>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</si>
  <si>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</si>
  <si>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</si>
  <si>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</si>
  <si>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</si>
  <si>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</si>
  <si>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</si>
  <si>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</si>
  <si>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</si>
  <si>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</si>
  <si>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</si>
  <si>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</si>
  <si>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</si>
  <si>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</si>
  <si>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</si>
  <si>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</si>
  <si>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</si>
  <si>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</si>
  <si>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</si>
  <si>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</si>
  <si>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</si>
  <si>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</si>
  <si>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</si>
  <si>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</si>
  <si>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</si>
  <si>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</si>
  <si>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</si>
  <si>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</si>
  <si>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</si>
  <si>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</si>
  <si>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</si>
  <si>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</si>
  <si>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</si>
  <si>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</si>
  <si>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</si>
  <si>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</si>
  <si>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</si>
  <si>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</si>
  <si>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</si>
  <si>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</si>
  <si>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</si>
  <si>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</si>
  <si>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</si>
  <si>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</si>
  <si>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</si>
  <si>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</si>
  <si>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</si>
  <si>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</si>
  <si>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</si>
  <si>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</si>
  <si>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</si>
  <si>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</si>
  <si>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</si>
  <si>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</si>
  <si>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</si>
  <si>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</si>
  <si>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</si>
  <si>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</si>
  <si>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</si>
  <si>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</si>
  <si>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</si>
  <si>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</si>
  <si>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</si>
  <si>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</si>
  <si>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</si>
  <si>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</si>
  <si>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</si>
  <si>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</si>
  <si>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</si>
  <si>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</si>
  <si>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</si>
  <si>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</si>
  <si>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</si>
  <si>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</si>
  <si>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</si>
  <si>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</si>
  <si>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</si>
  <si>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</si>
  <si>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</si>
  <si>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</si>
  <si>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</si>
  <si>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</si>
  <si>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</si>
  <si>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</si>
  <si>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</si>
  <si>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</si>
  <si>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</si>
  <si>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</si>
  <si>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</si>
  <si>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</si>
  <si>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</si>
  <si>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</si>
  <si>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</si>
  <si>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</si>
  <si>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</si>
  <si>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</si>
  <si>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</si>
  <si>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</si>
  <si>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</si>
  <si>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</si>
  <si>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</si>
  <si>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</si>
  <si>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</si>
  <si>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</si>
  <si>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</si>
  <si>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</si>
  <si>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</si>
  <si>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</si>
  <si>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</si>
  <si>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</si>
  <si>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</si>
  <si>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</si>
  <si>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</si>
  <si>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</si>
  <si>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</si>
  <si>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</si>
  <si>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</si>
  <si>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</si>
  <si>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</si>
  <si>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</si>
  <si>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</si>
  <si>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</si>
  <si>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</si>
  <si>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</si>
  <si>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</si>
  <si>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</si>
  <si>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</si>
  <si>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</si>
  <si>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</si>
  <si>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</si>
  <si>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</si>
  <si>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</si>
  <si>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</si>
  <si>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</si>
  <si>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</si>
  <si>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</si>
  <si>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</si>
  <si>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</si>
  <si>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</si>
  <si>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</si>
  <si>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</si>
  <si>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</si>
  <si>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</si>
  <si>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</si>
  <si>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</si>
  <si>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</si>
  <si>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</si>
  <si>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</si>
  <si>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</si>
  <si>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</si>
  <si>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</si>
  <si>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</si>
  <si>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</si>
  <si>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</si>
  <si>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</si>
  <si>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</si>
  <si>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</si>
  <si>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</si>
  <si>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</si>
  <si>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</si>
  <si>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</si>
  <si>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</si>
  <si>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</si>
  <si>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</si>
  <si>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</si>
  <si>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</si>
  <si>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</si>
  <si>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</si>
  <si>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</si>
  <si>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</si>
  <si>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</si>
  <si>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</si>
  <si>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</si>
  <si>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</si>
  <si>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</si>
  <si>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</si>
  <si>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</si>
  <si>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</si>
  <si>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</si>
  <si>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</si>
  <si>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</si>
  <si>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</si>
  <si>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</si>
  <si>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</si>
  <si>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</si>
  <si>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</si>
  <si>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</si>
  <si>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</si>
  <si>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</si>
  <si>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</si>
  <si>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</si>
  <si>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</si>
  <si>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</si>
  <si>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</si>
  <si>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</si>
  <si>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</si>
  <si>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</si>
  <si>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</si>
  <si>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</si>
  <si>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</si>
  <si>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</si>
  <si>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</si>
  <si>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</si>
  <si>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</si>
  <si>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</si>
  <si>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</si>
  <si>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</si>
  <si>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</si>
  <si>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</si>
  <si>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</si>
  <si>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</si>
  <si>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</si>
  <si>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</si>
  <si>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</si>
  <si>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</si>
  <si>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</si>
  <si>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</si>
  <si>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</si>
  <si>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</si>
  <si>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</si>
  <si>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</si>
  <si>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</si>
  <si>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</si>
  <si>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</si>
  <si>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</si>
  <si>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</si>
  <si>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</si>
  <si>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</si>
  <si>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</si>
  <si>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</si>
  <si>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</si>
  <si>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</si>
  <si>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</si>
  <si>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</si>
  <si>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</si>
  <si>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</si>
  <si>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</si>
  <si>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</si>
  <si>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</si>
  <si>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</si>
  <si>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</si>
  <si>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</si>
  <si>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</si>
  <si>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</si>
  <si>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</si>
  <si>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</si>
  <si>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</si>
  <si>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</si>
  <si>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</si>
  <si>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</si>
  <si>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</si>
  <si>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</si>
  <si>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</si>
  <si>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</si>
  <si>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</si>
  <si>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</si>
  <si>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</si>
  <si>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</si>
  <si>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</si>
  <si>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</si>
  <si>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</si>
  <si>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</si>
  <si>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</si>
  <si>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</si>
  <si>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</si>
  <si>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</si>
  <si>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</si>
  <si>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</si>
  <si>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</si>
  <si>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</si>
  <si>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</si>
  <si>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</si>
  <si>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</si>
  <si>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</si>
  <si>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</si>
  <si>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</si>
  <si>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</si>
  <si>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</si>
  <si>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</si>
  <si>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</si>
  <si>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</si>
  <si>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</si>
  <si>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</si>
  <si>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</si>
  <si>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</si>
  <si>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</si>
  <si>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</si>
  <si>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</si>
  <si>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</si>
  <si>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</si>
  <si>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</si>
  <si>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</si>
  <si>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</si>
  <si>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</si>
  <si>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</si>
  <si>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</si>
  <si>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</si>
  <si>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</si>
  <si>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</si>
  <si>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</si>
  <si>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</si>
  <si>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</si>
  <si>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</si>
  <si>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</si>
  <si>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</si>
  <si>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</si>
  <si>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</si>
  <si>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</si>
  <si>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</si>
  <si>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</si>
  <si>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</si>
  <si>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</si>
  <si>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</si>
  <si>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</si>
  <si>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</si>
  <si>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</si>
  <si>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</si>
  <si>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</si>
  <si>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</si>
  <si>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</si>
  <si>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</si>
  <si>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</si>
  <si>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</si>
  <si>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</si>
  <si>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</si>
  <si>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</si>
  <si>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</si>
  <si>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</si>
  <si>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</si>
  <si>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</si>
  <si>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</si>
  <si>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</si>
  <si>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</si>
  <si>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</si>
  <si>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</si>
  <si>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</si>
  <si>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</si>
  <si>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</si>
  <si>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</si>
  <si>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</si>
  <si>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</si>
  <si>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</si>
  <si>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</si>
  <si>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</si>
  <si>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</si>
  <si>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</si>
  <si>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</si>
  <si>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</si>
  <si>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</si>
  <si>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</si>
  <si>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</si>
  <si>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</si>
  <si>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</si>
  <si>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</si>
  <si>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</si>
  <si>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</si>
  <si>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</si>
  <si>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</si>
  <si>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</si>
  <si>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</si>
  <si>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</si>
  <si>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</si>
  <si>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</si>
  <si>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</si>
  <si>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</si>
  <si>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</si>
  <si>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</si>
  <si>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</si>
  <si>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</si>
  <si>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</si>
  <si>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</si>
  <si>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</si>
  <si>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</si>
  <si>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</si>
  <si>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</si>
  <si>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</si>
  <si>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</si>
  <si>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</si>
  <si>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</si>
  <si>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</si>
  <si>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</si>
  <si>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</si>
  <si>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</si>
  <si>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</si>
  <si>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</si>
  <si>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</si>
  <si>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</si>
  <si>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</si>
  <si>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</si>
  <si>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</si>
  <si>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</si>
  <si>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</si>
  <si>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</si>
  <si>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</si>
  <si>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</si>
  <si>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</si>
  <si>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</si>
  <si>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</si>
  <si>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</si>
  <si>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</si>
  <si>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</si>
  <si>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</si>
  <si>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</si>
  <si>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</si>
  <si>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</si>
  <si>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</si>
  <si>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</si>
  <si>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</si>
  <si>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</si>
  <si>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</si>
  <si>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</si>
  <si>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</si>
  <si>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</si>
  <si>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</si>
  <si>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</si>
  <si>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</si>
  <si>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</si>
  <si>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</si>
  <si>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</si>
  <si>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</si>
  <si>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</si>
  <si>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</si>
  <si>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</si>
  <si>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</si>
  <si>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</si>
  <si>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</si>
  <si>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</si>
  <si>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</si>
  <si>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</si>
  <si>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</si>
  <si>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</si>
  <si>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</si>
  <si>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</si>
  <si>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</si>
  <si>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</si>
  <si>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</si>
  <si>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</si>
  <si>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</si>
  <si>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</si>
  <si>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</si>
  <si>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</si>
  <si>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</si>
  <si>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</si>
  <si>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</si>
  <si>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</si>
  <si>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</si>
  <si>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</si>
  <si>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</si>
  <si>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</si>
  <si>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</si>
  <si>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</si>
  <si>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</si>
  <si>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</si>
  <si>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</si>
  <si>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</si>
  <si>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</si>
  <si>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</si>
  <si>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</si>
  <si>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</si>
  <si>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</si>
  <si>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</si>
  <si>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</si>
  <si>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</si>
  <si>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</si>
  <si>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</si>
  <si>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</si>
  <si>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</si>
  <si>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</si>
  <si>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</si>
  <si>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</si>
  <si>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</si>
  <si>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</si>
  <si>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</si>
  <si>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</si>
  <si>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</si>
  <si>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</si>
  <si>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</si>
  <si>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</si>
  <si>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</si>
  <si>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</si>
  <si>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</si>
  <si>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</si>
  <si>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</si>
  <si>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</si>
  <si>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</si>
  <si>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</si>
  <si>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</si>
  <si>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</si>
  <si>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</si>
  <si>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</si>
  <si>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</si>
  <si>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</si>
  <si>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</si>
  <si>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</si>
  <si>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</si>
  <si>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</si>
  <si>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</si>
  <si>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</si>
  <si>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</si>
  <si>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</si>
  <si>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</si>
  <si>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</si>
  <si>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</si>
  <si>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</si>
  <si>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</si>
  <si>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</si>
  <si>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</si>
  <si>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</si>
  <si>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</si>
  <si>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</si>
  <si>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</si>
  <si>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</si>
  <si>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</si>
  <si>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</si>
  <si>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</si>
  <si>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</si>
  <si>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</si>
  <si>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</si>
  <si>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</si>
  <si>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</si>
  <si>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</si>
  <si>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</si>
  <si>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</si>
  <si>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</si>
  <si>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</si>
  <si>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</si>
  <si>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</si>
  <si>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</si>
  <si>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</si>
  <si>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</si>
  <si>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</si>
  <si>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</si>
  <si>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</si>
  <si>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</si>
  <si>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</si>
  <si>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</si>
  <si>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</si>
  <si>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</si>
  <si>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</si>
  <si>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</si>
  <si>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</si>
  <si>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</si>
  <si>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</si>
  <si>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</si>
  <si>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</si>
  <si>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</si>
  <si>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</si>
  <si>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</si>
  <si>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</si>
  <si>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</si>
  <si>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</si>
  <si>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</si>
  <si>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</si>
  <si>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</si>
  <si>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</si>
  <si>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</si>
  <si>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</si>
  <si>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</si>
  <si>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</si>
  <si>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</si>
  <si>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</si>
  <si>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</si>
  <si>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</si>
  <si>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</si>
  <si>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</si>
  <si>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</si>
  <si>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</si>
  <si>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</si>
  <si>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</si>
  <si>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</si>
  <si>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</si>
  <si>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</si>
  <si>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</si>
  <si>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</si>
  <si>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</si>
  <si>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</si>
  <si>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</si>
  <si>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</si>
  <si>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</si>
  <si>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</si>
  <si>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</si>
  <si>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</si>
  <si>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</si>
  <si>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</si>
  <si>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</si>
  <si>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</si>
  <si>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</si>
  <si>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</si>
  <si>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</si>
  <si>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</si>
  <si>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</si>
  <si>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</si>
  <si>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</si>
  <si>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</si>
  <si>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</si>
  <si>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</si>
  <si>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</si>
  <si>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</si>
  <si>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</si>
  <si>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</si>
  <si>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</si>
  <si>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</si>
  <si>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</si>
  <si>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</si>
  <si>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</si>
  <si>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</si>
  <si>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</si>
  <si>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</si>
  <si>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</si>
  <si>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</si>
  <si>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</si>
  <si>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</si>
  <si>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</si>
  <si>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</si>
  <si>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</si>
  <si>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</si>
  <si>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</si>
  <si>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</si>
  <si>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</si>
  <si>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</si>
  <si>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</si>
  <si>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</si>
  <si>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</si>
  <si>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</si>
  <si>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</si>
  <si>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</si>
  <si>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</si>
  <si>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</si>
  <si>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</si>
  <si>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</si>
  <si>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</si>
  <si>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</si>
  <si>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</si>
  <si>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</si>
  <si>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</si>
  <si>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</si>
  <si>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</si>
  <si>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</si>
  <si>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</si>
  <si>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</si>
  <si>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</si>
  <si>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</si>
  <si>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</si>
  <si>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</si>
  <si>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</si>
  <si>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</si>
  <si>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</si>
  <si>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</si>
  <si>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</si>
  <si>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</si>
  <si>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</si>
  <si>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</si>
  <si>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</si>
  <si>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</si>
  <si>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</si>
  <si>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</si>
  <si>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</si>
  <si>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</si>
  <si>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</si>
  <si>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</si>
  <si>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</si>
  <si>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</si>
  <si>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</si>
  <si>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</si>
  <si>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</si>
  <si>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</si>
  <si>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</si>
  <si>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</si>
  <si>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</si>
  <si>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</si>
  <si>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</si>
  <si>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</si>
  <si>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</si>
  <si>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</si>
  <si>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</si>
  <si>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</si>
  <si>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</si>
  <si>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</si>
  <si>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</si>
  <si>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</si>
  <si>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</si>
  <si>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</si>
  <si>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</si>
  <si>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</si>
  <si>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</si>
  <si>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</si>
  <si>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</si>
  <si>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</si>
  <si>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</si>
  <si>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</si>
  <si>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</si>
  <si>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</si>
  <si>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</si>
  <si>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</si>
  <si>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</si>
  <si>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</si>
  <si>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</si>
  <si>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</si>
  <si>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</si>
  <si>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</si>
  <si>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</si>
  <si>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</si>
  <si>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</si>
  <si>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</si>
  <si>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</si>
  <si>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</si>
  <si>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</si>
  <si>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</si>
  <si>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</si>
  <si>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</si>
  <si>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</si>
  <si>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</si>
  <si>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</si>
  <si>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</si>
  <si>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</si>
  <si>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</si>
  <si>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</si>
  <si>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</si>
  <si>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</si>
  <si>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</si>
  <si>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</si>
  <si>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</si>
  <si>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</si>
  <si>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</si>
  <si>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</si>
  <si>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</si>
  <si>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</si>
  <si>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</si>
  <si>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</si>
  <si>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</si>
  <si>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</si>
  <si>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</si>
  <si>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</si>
  <si>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</si>
  <si>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</si>
  <si>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</si>
  <si>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</si>
  <si>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</si>
  <si>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</si>
  <si>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</si>
  <si>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</si>
  <si>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</si>
  <si>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</si>
  <si>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</si>
  <si>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</si>
  <si>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</si>
  <si>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</si>
  <si>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</si>
  <si>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</si>
  <si>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</si>
  <si>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</si>
  <si>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</si>
  <si>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</si>
  <si>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</si>
  <si>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</si>
  <si>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</si>
  <si>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</si>
  <si>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</si>
  <si>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</si>
  <si>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</si>
  <si>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</si>
  <si>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</si>
  <si>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</si>
  <si>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</si>
  <si>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</si>
  <si>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</si>
  <si>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</si>
  <si>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</si>
  <si>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</si>
  <si>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</si>
  <si>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</si>
  <si>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</si>
  <si>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</si>
  <si>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</si>
  <si>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</si>
  <si>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</si>
  <si>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</si>
  <si>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</si>
  <si>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</si>
  <si>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</si>
  <si>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</si>
  <si>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</si>
  <si>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</si>
  <si>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</si>
  <si>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</si>
  <si>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</si>
  <si>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</si>
  <si>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</si>
  <si>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</si>
  <si>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</si>
  <si>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</si>
  <si>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</si>
  <si>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</si>
  <si>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</si>
  <si>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</si>
  <si>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</si>
  <si>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</si>
  <si>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</si>
  <si>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</si>
  <si>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</si>
  <si>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</si>
  <si>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</si>
  <si>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</si>
  <si>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</si>
  <si>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</si>
  <si>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</si>
  <si>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</si>
  <si>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</si>
  <si>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</si>
  <si>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</si>
  <si>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</si>
  <si>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</si>
  <si>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</si>
  <si>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</si>
  <si>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</si>
  <si>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</si>
  <si>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</si>
  <si>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</si>
  <si>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</si>
  <si>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</si>
  <si>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</si>
  <si>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</si>
  <si>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</si>
  <si>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</si>
  <si>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</si>
  <si>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</si>
  <si>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</si>
  <si>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</si>
  <si>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</si>
  <si>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</si>
  <si>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</si>
  <si>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</si>
  <si>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</si>
  <si>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</si>
  <si>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</si>
  <si>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</si>
  <si>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</si>
  <si>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</si>
  <si>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</si>
  <si>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</si>
  <si>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</si>
  <si>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</si>
  <si>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</si>
  <si>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</si>
  <si>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</si>
  <si>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</si>
  <si>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</si>
  <si>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</si>
  <si>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</si>
  <si>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</si>
  <si>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</si>
  <si>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</si>
  <si>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</si>
  <si>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</si>
  <si>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</si>
  <si>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</si>
  <si>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</si>
  <si>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</si>
  <si>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</si>
  <si>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</si>
  <si>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</si>
  <si>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</si>
  <si>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</si>
  <si>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</si>
  <si>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</si>
  <si>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</si>
  <si>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</si>
  <si>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</si>
  <si>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</si>
  <si>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</si>
  <si>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</si>
  <si>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</si>
  <si>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</si>
  <si>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</si>
  <si>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</si>
  <si>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</si>
  <si>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</si>
  <si>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</si>
  <si>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</si>
  <si>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</si>
  <si>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</si>
  <si>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</si>
  <si>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</si>
  <si>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</si>
  <si>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</si>
  <si>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</si>
  <si>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</si>
  <si>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</si>
  <si>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</si>
  <si>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</si>
  <si>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</si>
  <si>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</si>
  <si>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</si>
  <si>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</si>
  <si>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</si>
  <si>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</si>
  <si>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</si>
  <si>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</si>
  <si>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</si>
  <si>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</si>
  <si>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</si>
  <si>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</si>
  <si>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</si>
  <si>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</si>
  <si>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</si>
  <si>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</si>
  <si>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</si>
  <si>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</si>
  <si>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</si>
  <si>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</si>
  <si>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</si>
  <si>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</si>
  <si>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</si>
  <si>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</si>
  <si>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</si>
  <si>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</si>
  <si>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</si>
  <si>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</si>
  <si>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</si>
  <si>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</si>
  <si>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</si>
  <si>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</si>
  <si>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</si>
  <si>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</si>
  <si>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</si>
  <si>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</si>
  <si>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</si>
  <si>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</si>
  <si>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</si>
  <si>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</si>
  <si>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</si>
  <si>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</si>
  <si>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</si>
  <si>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</si>
  <si>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</si>
  <si>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</si>
  <si>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</si>
  <si>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</si>
  <si>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</si>
  <si>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</si>
  <si>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</si>
  <si>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</si>
  <si>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</si>
  <si>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</si>
  <si>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</si>
  <si>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</si>
  <si>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</si>
  <si>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</si>
  <si>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</si>
  <si>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</si>
  <si>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</si>
  <si>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</si>
  <si>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</si>
  <si>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</si>
  <si>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</si>
  <si>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</si>
  <si>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</si>
  <si>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</si>
  <si>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</si>
  <si>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</si>
  <si>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</si>
  <si>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</si>
  <si>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</si>
  <si>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</si>
  <si>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</si>
  <si>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</si>
  <si>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</si>
  <si>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</si>
  <si>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</si>
  <si>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</si>
  <si>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</si>
  <si>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</si>
  <si>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</si>
  <si>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</si>
  <si>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</si>
  <si>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</si>
  <si>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</si>
  <si>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</si>
  <si>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</si>
  <si>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</si>
  <si>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</si>
  <si>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</si>
  <si>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</si>
  <si>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</si>
  <si>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</si>
  <si>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</si>
  <si>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</si>
  <si>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</si>
  <si>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</si>
  <si>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</si>
  <si>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</si>
  <si>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</si>
  <si>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</si>
  <si>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</si>
  <si>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</si>
  <si>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</si>
  <si>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</si>
  <si>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</si>
  <si>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</si>
  <si>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</si>
  <si>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</si>
  <si>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</si>
  <si>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</si>
  <si>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</si>
  <si>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</si>
  <si>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</si>
  <si>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</si>
  <si>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</si>
  <si>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</si>
  <si>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</si>
  <si>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</si>
  <si>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</si>
  <si>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</si>
  <si>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</si>
  <si>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</si>
  <si>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</si>
  <si>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</si>
  <si>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</si>
  <si>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</si>
  <si>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</si>
  <si>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</si>
  <si>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</si>
  <si>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</si>
  <si>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</si>
  <si>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</si>
  <si>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</si>
  <si>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</si>
  <si>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</si>
  <si>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</si>
  <si>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</si>
  <si>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</si>
  <si>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</si>
  <si>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</si>
  <si>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</si>
  <si>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</si>
  <si>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</si>
  <si>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</si>
  <si>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</si>
  <si>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</si>
  <si>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</si>
  <si>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</si>
  <si>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</si>
  <si>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</si>
  <si>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</si>
  <si>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</si>
  <si>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</si>
  <si>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</si>
  <si>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</si>
  <si>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</si>
  <si>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</si>
  <si>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</si>
  <si>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</si>
  <si>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</si>
  <si>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</si>
  <si>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</si>
  <si>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</si>
  <si>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</si>
  <si>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</si>
  <si>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</si>
  <si>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</si>
  <si>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</si>
  <si>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</si>
  <si>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</si>
  <si>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</si>
  <si>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</si>
  <si>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</si>
  <si>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</si>
  <si>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</si>
  <si>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</si>
  <si>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</si>
  <si>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</si>
  <si>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</si>
  <si>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</si>
  <si>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</si>
  <si>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</si>
  <si>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</si>
  <si>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</si>
  <si>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</si>
  <si>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</si>
  <si>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</si>
  <si>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</si>
  <si>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</si>
  <si>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</si>
  <si>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</si>
  <si>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</si>
  <si>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</si>
  <si>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</si>
  <si>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</si>
  <si>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</si>
  <si>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</si>
  <si>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</si>
  <si>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</si>
  <si>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</si>
  <si>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</si>
  <si>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</si>
  <si>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</si>
  <si>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</si>
  <si>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</si>
  <si>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</si>
  <si>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</si>
  <si>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</si>
  <si>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</si>
  <si>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</si>
  <si>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</si>
  <si>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</si>
  <si>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</si>
  <si>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</si>
  <si>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</si>
  <si>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</si>
  <si>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</si>
  <si>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</si>
  <si>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</si>
  <si>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</si>
  <si>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</si>
  <si>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</si>
  <si>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</si>
  <si>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</si>
  <si>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</si>
  <si>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</si>
  <si>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</si>
  <si>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</si>
  <si>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</si>
  <si>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</si>
  <si>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</si>
  <si>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</si>
  <si>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</si>
  <si>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</si>
  <si>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</si>
  <si>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</si>
  <si>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</si>
  <si>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</si>
  <si>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</si>
  <si>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</si>
  <si>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</si>
  <si>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</si>
  <si>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</si>
  <si>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</si>
  <si>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</si>
  <si>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</si>
  <si>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</si>
  <si>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</si>
  <si>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</si>
  <si>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</si>
  <si>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</si>
  <si>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</si>
  <si>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</si>
  <si>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</si>
  <si>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</si>
  <si>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</si>
  <si>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</si>
  <si>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</si>
  <si>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</si>
  <si>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</si>
  <si>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</si>
  <si>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</si>
  <si>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</si>
  <si>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</si>
  <si>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</si>
  <si>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</si>
  <si>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</si>
  <si>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</si>
  <si>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</si>
  <si>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</si>
  <si>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</si>
  <si>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</si>
  <si>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</si>
  <si>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</si>
  <si>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</si>
  <si>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</si>
  <si>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</si>
  <si>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</si>
  <si>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</si>
  <si>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</si>
  <si>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</si>
  <si>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</si>
  <si>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</si>
  <si>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</si>
  <si>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</si>
  <si>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</si>
  <si>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</si>
  <si>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</si>
  <si>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</si>
  <si>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</si>
  <si>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</si>
  <si>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</si>
  <si>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</si>
  <si>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</si>
  <si>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</si>
  <si>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</si>
  <si>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</si>
  <si>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</si>
  <si>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</si>
  <si>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</si>
  <si>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</si>
  <si>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</si>
  <si>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</si>
  <si>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</si>
  <si>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</si>
  <si>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</si>
  <si>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</si>
  <si>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</si>
  <si>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</si>
  <si>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</si>
  <si>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</si>
  <si>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</si>
  <si>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</si>
  <si>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</si>
  <si>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</si>
  <si>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</si>
  <si>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</si>
  <si>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</si>
  <si>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</si>
  <si>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</si>
  <si>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</si>
  <si>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</si>
  <si>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</si>
  <si>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</si>
  <si>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</si>
  <si>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</si>
  <si>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</si>
  <si>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</si>
  <si>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</si>
  <si>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</si>
  <si>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</si>
  <si>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</si>
  <si>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</si>
  <si>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</si>
  <si>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</si>
  <si>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</si>
  <si>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</si>
  <si>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</si>
  <si>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</si>
  <si>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</si>
  <si>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</si>
  <si>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</si>
  <si>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</si>
  <si>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</si>
  <si>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</si>
  <si>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</si>
  <si>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</si>
  <si>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</si>
  <si>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</si>
  <si>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</si>
  <si>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</si>
  <si>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</si>
  <si>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</si>
  <si>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</si>
  <si>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</si>
  <si>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</si>
  <si>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</si>
  <si>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</si>
  <si>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</si>
  <si>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</si>
  <si>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</si>
  <si>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</si>
  <si>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</si>
  <si>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</si>
  <si>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</si>
  <si>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</si>
  <si>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</si>
  <si>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</si>
  <si>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</si>
  <si>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</si>
  <si>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</si>
  <si>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</si>
  <si>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</si>
  <si>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</si>
  <si>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</si>
  <si>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</si>
  <si>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</si>
  <si>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</si>
  <si>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</si>
  <si>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</si>
  <si>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</si>
  <si>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</si>
  <si>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</si>
  <si>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</si>
  <si>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</si>
  <si>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</si>
  <si>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</si>
  <si>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</si>
  <si>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</si>
  <si>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</si>
  <si>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</si>
  <si>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</si>
  <si>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</si>
  <si>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</si>
  <si>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</si>
  <si>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</si>
  <si>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</si>
  <si>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</si>
  <si>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</si>
  <si>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</si>
  <si>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</si>
  <si>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</si>
  <si>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</si>
  <si>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</si>
  <si>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</si>
  <si>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</si>
  <si>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</si>
  <si>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</si>
  <si>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</si>
  <si>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</si>
  <si>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</si>
  <si>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</si>
  <si>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</si>
  <si>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</si>
  <si>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</si>
  <si>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</si>
  <si>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</si>
  <si>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</si>
  <si>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</si>
  <si>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</si>
  <si>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</si>
  <si>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</si>
  <si>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</si>
  <si>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</si>
  <si>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</si>
  <si>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</si>
  <si>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</si>
  <si>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</si>
  <si>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</si>
  <si>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</si>
  <si>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</si>
  <si>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</si>
  <si>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</si>
  <si>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</si>
  <si>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</si>
  <si>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</si>
  <si>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</si>
  <si>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</si>
  <si>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</si>
  <si>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</si>
  <si>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</si>
  <si>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</si>
  <si>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</si>
  <si>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</si>
  <si>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</si>
  <si>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</si>
  <si>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</si>
  <si>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</si>
  <si>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</si>
  <si>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</si>
  <si>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</si>
  <si>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</si>
  <si>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</si>
  <si>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</si>
  <si>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</si>
  <si>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</si>
  <si>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</si>
  <si>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</si>
  <si>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</si>
  <si>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</si>
  <si>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</si>
  <si>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</si>
  <si>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</si>
  <si>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</si>
  <si>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</si>
  <si>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</si>
  <si>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</si>
  <si>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</si>
  <si>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</si>
  <si>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</si>
  <si>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</si>
  <si>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</si>
  <si>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</si>
  <si>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</si>
  <si>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</si>
  <si>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</si>
  <si>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</si>
  <si>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</si>
  <si>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</si>
  <si>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</si>
  <si>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</si>
  <si>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</si>
  <si>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</si>
  <si>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</si>
  <si>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</si>
  <si>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</si>
  <si>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</si>
  <si>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</si>
  <si>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</si>
  <si>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</si>
  <si>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</si>
  <si>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</si>
  <si>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</si>
  <si>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</si>
  <si>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</si>
  <si>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</si>
  <si>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</si>
  <si>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</si>
  <si>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</si>
  <si>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</si>
  <si>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</si>
  <si>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</si>
  <si>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</si>
  <si>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</si>
  <si>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</si>
  <si>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</si>
  <si>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</si>
  <si>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</si>
  <si>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</si>
  <si>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</si>
  <si>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</si>
  <si>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</si>
  <si>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</si>
  <si>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</si>
  <si>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</si>
  <si>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</si>
  <si>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</si>
  <si>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</si>
  <si>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</si>
  <si>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</si>
  <si>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</si>
  <si>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</si>
  <si>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</si>
  <si>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</si>
  <si>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</si>
  <si>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</si>
  <si>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</si>
  <si>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</si>
  <si>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</si>
  <si>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</si>
  <si>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</si>
  <si>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</si>
  <si>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</si>
  <si>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</si>
  <si>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</si>
  <si>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</si>
  <si>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</si>
  <si>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</si>
  <si>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</si>
  <si>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</si>
  <si>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</si>
  <si>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</si>
  <si>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</si>
  <si>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</si>
  <si>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</si>
  <si>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</si>
  <si>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</si>
  <si>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</si>
  <si>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</si>
  <si>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</si>
  <si>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</si>
  <si>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</si>
  <si>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</si>
  <si>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</si>
  <si>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</si>
  <si>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</si>
  <si>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</si>
  <si>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</si>
  <si>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</si>
  <si>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</si>
  <si>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</si>
  <si>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</si>
  <si>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</si>
  <si>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</si>
  <si>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</si>
  <si>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</si>
  <si>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</si>
  <si>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</si>
  <si>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</si>
  <si>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</si>
  <si>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</si>
  <si>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</si>
  <si>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</si>
  <si>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</si>
  <si>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</si>
  <si>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</si>
  <si>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</si>
  <si>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</si>
  <si>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</si>
  <si>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</si>
  <si>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</si>
  <si>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</si>
  <si>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</si>
  <si>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</si>
  <si>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</si>
  <si>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</si>
  <si>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</si>
  <si>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</si>
  <si>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</si>
  <si>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</si>
  <si>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</si>
  <si>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</si>
  <si>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</si>
  <si>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</si>
  <si>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</si>
  <si>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</si>
  <si>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</si>
  <si>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</si>
  <si>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</si>
  <si>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</si>
  <si>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</si>
  <si>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</si>
  <si>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</si>
  <si>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</si>
  <si>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</si>
  <si>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</si>
  <si>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</si>
  <si>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</si>
  <si>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</si>
  <si>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</si>
  <si>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</si>
  <si>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</si>
  <si>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</si>
  <si>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</si>
  <si>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</si>
  <si>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</si>
  <si>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</si>
  <si>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</si>
  <si>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</si>
  <si>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</si>
  <si>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</si>
  <si>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</si>
  <si>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</si>
  <si>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</si>
  <si>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</si>
  <si>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</si>
  <si>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</si>
  <si>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</si>
  <si>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</si>
  <si>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</si>
  <si>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</si>
  <si>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</si>
  <si>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</si>
  <si>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</si>
  <si>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</si>
  <si>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</si>
  <si>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</si>
  <si>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</si>
  <si>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</si>
  <si>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</si>
  <si>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</si>
  <si>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</si>
  <si>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</si>
  <si>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</si>
  <si>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</si>
  <si>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</si>
  <si>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</si>
  <si>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</si>
  <si>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</si>
  <si>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</si>
  <si>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</si>
  <si>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</si>
  <si>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</si>
  <si>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</si>
  <si>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</si>
  <si>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</si>
  <si>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</si>
  <si>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</si>
  <si>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</si>
  <si>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</si>
  <si>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</si>
  <si>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</si>
  <si>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</si>
  <si>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</si>
  <si>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</si>
  <si>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</si>
  <si>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</si>
  <si>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</si>
  <si>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</si>
  <si>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</si>
  <si>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</si>
  <si>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</si>
  <si>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</si>
  <si>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</si>
  <si>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</si>
  <si>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</si>
  <si>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</si>
  <si>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</si>
  <si>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</si>
  <si>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</si>
  <si>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</si>
  <si>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</si>
  <si>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</si>
  <si>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</si>
  <si>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</si>
  <si>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</si>
  <si>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</si>
  <si>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</si>
  <si>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</si>
  <si>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</si>
  <si>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</si>
  <si>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</si>
  <si>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</si>
  <si>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</si>
  <si>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</si>
  <si>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</si>
  <si>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</si>
  <si>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</si>
  <si>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</si>
  <si>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</si>
  <si>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</si>
  <si>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</si>
  <si>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</si>
  <si>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</si>
  <si>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</si>
  <si>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</si>
  <si>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</si>
  <si>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</si>
  <si>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</si>
  <si>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</si>
  <si>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</si>
  <si>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</si>
  <si>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</si>
  <si>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</si>
  <si>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</si>
  <si>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</si>
  <si>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</si>
  <si>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</si>
  <si>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</si>
  <si>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</si>
  <si>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</si>
  <si>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</si>
  <si>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</si>
  <si>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</si>
  <si>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</si>
  <si>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</si>
  <si>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</si>
  <si>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</si>
  <si>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</si>
  <si>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</si>
  <si>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</si>
  <si>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</si>
  <si>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</si>
  <si>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</si>
  <si>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</si>
  <si>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</si>
  <si>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</si>
  <si>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</si>
  <si>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</si>
  <si>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</si>
  <si>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</si>
  <si>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</si>
  <si>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</si>
  <si>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</si>
  <si>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</si>
  <si>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</si>
  <si>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</si>
  <si>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</si>
  <si>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</si>
  <si>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</si>
  <si>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</si>
  <si>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</si>
  <si>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</si>
  <si>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</si>
  <si>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</si>
  <si>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</si>
  <si>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</si>
  <si>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</si>
  <si>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</si>
  <si>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</si>
  <si>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</si>
  <si>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</si>
  <si>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</si>
  <si>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</si>
  <si>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</si>
  <si>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</si>
  <si>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</si>
  <si>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</si>
  <si>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</si>
  <si>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</si>
  <si>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</si>
  <si>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</si>
  <si>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</si>
  <si>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</si>
  <si>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</si>
  <si>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</si>
  <si>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</si>
  <si>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</si>
  <si>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</si>
  <si>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</si>
  <si>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</si>
  <si>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</si>
  <si>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</si>
  <si>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</si>
  <si>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</si>
  <si>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</si>
  <si>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</si>
  <si>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</si>
  <si>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</si>
  <si>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</si>
  <si>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</si>
  <si>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</si>
  <si>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</si>
  <si>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</si>
  <si>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</si>
  <si>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</si>
  <si>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</si>
  <si>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</si>
  <si>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</si>
  <si>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</si>
  <si>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</si>
  <si>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</si>
  <si>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</si>
  <si>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</si>
  <si>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</si>
  <si>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</si>
  <si>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</si>
  <si>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</si>
  <si>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</si>
  <si>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</si>
  <si>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</si>
  <si>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</si>
  <si>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</si>
  <si>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</si>
  <si>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</si>
  <si>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</si>
  <si>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</si>
  <si>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</si>
  <si>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</si>
  <si>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</si>
  <si>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</si>
  <si>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</si>
  <si>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</si>
  <si>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</si>
  <si>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</si>
  <si>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</si>
  <si>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</si>
  <si>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</si>
  <si>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</si>
  <si>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</si>
  <si>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</si>
  <si>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</si>
  <si>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</si>
  <si>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</si>
  <si>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</si>
  <si>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</si>
  <si>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</si>
  <si>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</si>
  <si>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</si>
  <si>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</si>
  <si>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</si>
  <si>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</si>
  <si>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</si>
  <si>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</si>
  <si>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</si>
  <si>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</si>
  <si>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</si>
  <si>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</si>
  <si>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</si>
  <si>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</si>
  <si>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</si>
  <si>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</si>
  <si>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</si>
  <si>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</si>
  <si>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</si>
  <si>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</si>
  <si>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</si>
  <si>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</si>
  <si>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</si>
  <si>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</si>
  <si>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</si>
  <si>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</si>
  <si>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</si>
  <si>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</si>
  <si>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</si>
  <si>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</si>
  <si>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</si>
  <si>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</si>
  <si>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</si>
  <si>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</si>
  <si>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</si>
  <si>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</si>
  <si>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</si>
  <si>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</si>
  <si>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</si>
  <si>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</si>
  <si>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</si>
  <si>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</si>
  <si>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</si>
  <si>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</si>
  <si>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</si>
  <si>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</si>
  <si>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</si>
  <si>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</si>
  <si>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</si>
  <si>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</si>
  <si>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</si>
  <si>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</si>
  <si>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</si>
  <si>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</si>
  <si>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</si>
  <si>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</si>
  <si>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</si>
  <si>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</si>
  <si>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</si>
  <si>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</si>
  <si>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</si>
  <si>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</si>
  <si>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</si>
  <si>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</si>
  <si>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</si>
  <si>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</si>
  <si>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</si>
  <si>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</si>
  <si>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</si>
  <si>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</si>
  <si>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</si>
  <si>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</si>
  <si>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</si>
  <si>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</si>
  <si>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</si>
  <si>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</si>
  <si>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</si>
  <si>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</si>
  <si>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</si>
  <si>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</si>
  <si>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</si>
  <si>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</si>
  <si>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</si>
  <si>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</si>
  <si>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</si>
  <si>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</si>
  <si>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</si>
  <si>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</si>
  <si>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</si>
  <si>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</si>
  <si>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</si>
  <si>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</si>
  <si>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</si>
  <si>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</si>
  <si>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</si>
  <si>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</si>
  <si>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</si>
  <si>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</si>
  <si>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</si>
  <si>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</si>
  <si>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</si>
  <si>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</si>
  <si>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</si>
  <si>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</si>
  <si>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</si>
  <si>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</si>
  <si>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</si>
  <si>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</si>
  <si>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</si>
  <si>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</si>
  <si>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</si>
  <si>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</si>
  <si>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</si>
  <si>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</si>
  <si>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</si>
  <si>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</si>
  <si>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</si>
  <si>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</si>
  <si>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</si>
  <si>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</si>
  <si>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</si>
  <si>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</si>
  <si>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</si>
  <si>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</si>
  <si>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</si>
  <si>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</si>
  <si>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</si>
  <si>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</si>
  <si>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</si>
  <si>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</si>
  <si>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</si>
  <si>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</si>
  <si>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</si>
  <si>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</si>
  <si>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</si>
  <si>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</si>
  <si>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</si>
  <si>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</si>
  <si>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</si>
  <si>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</si>
  <si>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</si>
  <si>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</si>
  <si>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</si>
  <si>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</si>
  <si>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</si>
  <si>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</si>
  <si>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</si>
  <si>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</si>
  <si>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</si>
  <si>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</si>
  <si>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</si>
  <si>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</si>
  <si>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</si>
  <si>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</si>
  <si>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</si>
  <si>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</si>
  <si>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</si>
  <si>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</si>
  <si>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</si>
  <si>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</si>
  <si>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</si>
  <si>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</si>
  <si>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</si>
  <si>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</si>
  <si>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</si>
  <si>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</si>
  <si>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</si>
  <si>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</si>
  <si>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</si>
  <si>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</si>
  <si>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</si>
  <si>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</si>
  <si>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</si>
  <si>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</si>
  <si>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</si>
  <si>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</si>
  <si>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</si>
  <si>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</si>
  <si>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</si>
  <si>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</si>
  <si>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</si>
  <si>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</si>
  <si>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</si>
  <si>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</si>
  <si>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</si>
  <si>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</si>
  <si>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</si>
  <si>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</si>
  <si>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</si>
  <si>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</si>
  <si>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</si>
  <si>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</si>
  <si>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</si>
  <si>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</si>
  <si>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</si>
  <si>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</si>
  <si>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</si>
  <si>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</si>
  <si>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</si>
  <si>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</si>
  <si>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</si>
  <si>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</si>
  <si>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</si>
  <si>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</si>
  <si>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</si>
  <si>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</si>
  <si>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</si>
  <si>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</si>
  <si>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</si>
  <si>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</si>
  <si>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</si>
  <si>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</si>
  <si>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</si>
  <si>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</si>
  <si>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</si>
  <si>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</si>
  <si>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</si>
  <si>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</si>
  <si>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</si>
  <si>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</si>
  <si>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</si>
  <si>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</si>
  <si>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</si>
  <si>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</si>
  <si>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</si>
  <si>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</si>
  <si>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</si>
  <si>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</si>
  <si>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</si>
  <si>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</si>
  <si>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</si>
  <si>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</si>
  <si>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</si>
  <si>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</si>
  <si>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</si>
  <si>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</si>
  <si>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</si>
  <si>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</si>
  <si>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</si>
  <si>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</si>
  <si>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</si>
  <si>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</si>
  <si>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</si>
  <si>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</si>
  <si>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</si>
  <si>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</si>
  <si>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</si>
  <si>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</si>
  <si>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</si>
  <si>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</si>
  <si>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</si>
  <si>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</si>
  <si>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</si>
  <si>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</si>
  <si>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</si>
  <si>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</si>
  <si>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</si>
  <si>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</si>
  <si>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</si>
  <si>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</si>
  <si>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</si>
  <si>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</si>
  <si>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</si>
  <si>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</si>
  <si>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</si>
  <si>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</si>
  <si>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</si>
  <si>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</si>
  <si>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</si>
  <si>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</si>
  <si>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</si>
  <si>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</si>
  <si>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</si>
  <si>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</si>
  <si>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</si>
  <si>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</si>
  <si>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</si>
  <si>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</si>
  <si>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</si>
  <si>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</si>
  <si>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</si>
  <si>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</si>
  <si>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</si>
  <si>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</si>
  <si>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</si>
  <si>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</si>
  <si>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</si>
  <si>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</si>
  <si>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</si>
  <si>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</si>
  <si>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</si>
  <si>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</si>
  <si>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</si>
  <si>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</si>
  <si>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</si>
  <si>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</si>
  <si>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</si>
  <si>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</si>
  <si>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</si>
  <si>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</si>
  <si>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</si>
  <si>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</si>
  <si>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</si>
  <si>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</si>
  <si>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</si>
  <si>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</si>
  <si>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</si>
  <si>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</si>
  <si>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</si>
  <si>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</si>
  <si>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</si>
  <si>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</si>
  <si>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</si>
  <si>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</si>
  <si>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</si>
  <si>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</si>
  <si>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</si>
  <si>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</si>
  <si>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</si>
  <si>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</si>
  <si>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</si>
  <si>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</si>
  <si>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</si>
  <si>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</si>
  <si>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</si>
  <si>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</si>
  <si>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</si>
  <si>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</si>
  <si>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</si>
  <si>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</si>
  <si>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</si>
  <si>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</si>
  <si>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</si>
  <si>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</si>
  <si>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</si>
  <si>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</si>
  <si>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</si>
  <si>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</si>
  <si>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</si>
  <si>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</si>
  <si>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</si>
  <si>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</si>
  <si>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</si>
  <si>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</si>
  <si>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</si>
  <si>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</si>
  <si>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</si>
  <si>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</si>
  <si>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</si>
  <si>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</si>
  <si>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</si>
  <si>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</si>
  <si>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</si>
  <si>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</si>
  <si>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</si>
  <si>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</si>
  <si>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</si>
  <si>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</si>
  <si>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</si>
  <si>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</si>
  <si>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</si>
  <si>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</si>
  <si>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</si>
  <si>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</si>
  <si>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</si>
  <si>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</si>
  <si>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</si>
  <si>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</si>
  <si>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</si>
  <si>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</si>
  <si>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</si>
  <si>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</si>
  <si>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</si>
  <si>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</si>
  <si>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</si>
  <si>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</si>
  <si>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</si>
  <si>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</si>
  <si>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</si>
  <si>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</si>
  <si>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</si>
  <si>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</si>
  <si>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</si>
  <si>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</si>
  <si>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</si>
  <si>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</si>
  <si>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</si>
  <si>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</si>
  <si>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</si>
  <si>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</si>
  <si>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</si>
  <si>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</si>
  <si>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</si>
  <si>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</si>
  <si>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</si>
  <si>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</si>
  <si>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</si>
  <si>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</si>
  <si>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</si>
  <si>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</si>
  <si>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</si>
  <si>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</si>
  <si>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</si>
  <si>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</si>
  <si>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</si>
  <si>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</si>
  <si>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</si>
  <si>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</si>
  <si>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</si>
  <si>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</si>
  <si>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</si>
  <si>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</si>
  <si>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</si>
  <si>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</si>
  <si>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</si>
  <si>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</si>
  <si>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</si>
  <si>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</si>
  <si>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</si>
  <si>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</si>
  <si>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</si>
  <si>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</si>
  <si>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</si>
  <si>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</si>
  <si>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</si>
  <si>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</si>
  <si>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</si>
  <si>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</si>
  <si>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</si>
  <si>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</si>
  <si>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</si>
  <si>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</si>
  <si>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</si>
  <si>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</si>
  <si>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</si>
  <si>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</si>
  <si>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</si>
  <si>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</si>
  <si>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</si>
  <si>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</si>
  <si>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</si>
  <si>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</si>
  <si>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</si>
  <si>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</si>
  <si>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</si>
  <si>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</si>
  <si>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</si>
  <si>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</si>
  <si>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</si>
  <si>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</si>
  <si>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</si>
  <si>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</si>
  <si>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</si>
  <si>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</si>
  <si>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</si>
  <si>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</si>
  <si>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</si>
  <si>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</si>
  <si>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</si>
  <si>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</si>
  <si>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</si>
  <si>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</si>
  <si>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</si>
  <si>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</si>
  <si>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</si>
  <si>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</si>
  <si>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</si>
  <si>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</si>
  <si>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</si>
  <si>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</si>
  <si>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</si>
  <si>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</si>
  <si>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</si>
  <si>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</si>
  <si>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</si>
  <si>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</si>
  <si>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</si>
  <si>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</si>
  <si>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</si>
  <si>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</si>
  <si>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</si>
  <si>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</si>
  <si>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</si>
  <si>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</si>
  <si>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</si>
  <si>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</si>
  <si>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</si>
  <si>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</si>
  <si>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</si>
  <si>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</si>
  <si>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</si>
  <si>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</si>
  <si>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</si>
  <si>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</si>
  <si>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</si>
  <si>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</si>
  <si>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</si>
  <si>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</si>
  <si>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</si>
  <si>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</si>
  <si>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</si>
  <si>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</si>
  <si>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</si>
  <si>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</si>
  <si>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</si>
  <si>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</si>
  <si>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</si>
  <si>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</si>
  <si>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</si>
  <si>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</si>
  <si>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</si>
  <si>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</si>
  <si>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</si>
  <si>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</si>
  <si>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</si>
  <si>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</si>
  <si>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</si>
  <si>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</si>
  <si>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</si>
  <si>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</si>
  <si>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</si>
  <si>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</si>
  <si>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</si>
  <si>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</si>
  <si>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</si>
  <si>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</si>
  <si>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</si>
  <si>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</si>
  <si>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</si>
  <si>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</si>
  <si>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</si>
  <si>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</si>
  <si>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</si>
  <si>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</si>
  <si>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</si>
  <si>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</si>
  <si>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</si>
  <si>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</si>
  <si>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</si>
  <si>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</si>
  <si>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</si>
  <si>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</si>
  <si>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</si>
  <si>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</si>
  <si>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</si>
  <si>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</si>
  <si>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</si>
  <si>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</si>
  <si>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</si>
  <si>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</si>
  <si>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</si>
  <si>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</si>
  <si>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</si>
  <si>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</si>
  <si>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</si>
  <si>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</si>
  <si>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</si>
  <si>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</si>
  <si>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</si>
  <si>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</si>
  <si>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</si>
  <si>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</si>
  <si>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</si>
  <si>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</si>
  <si>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</si>
  <si>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</si>
  <si>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</si>
  <si>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</si>
  <si>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</si>
  <si>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</si>
  <si>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</si>
  <si>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</si>
  <si>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</si>
  <si>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</si>
  <si>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</si>
  <si>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</si>
  <si>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</si>
  <si>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</si>
  <si>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</si>
  <si>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</si>
  <si>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</si>
  <si>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</si>
  <si>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</si>
  <si>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</si>
  <si>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</si>
  <si>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</si>
  <si>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</si>
  <si>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</si>
  <si>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</si>
  <si>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</si>
  <si>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</si>
  <si>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</si>
  <si>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</si>
  <si>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</si>
  <si>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</si>
  <si>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</si>
  <si>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</si>
  <si>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</si>
  <si>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</si>
  <si>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</si>
  <si>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</si>
  <si>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</si>
  <si>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</si>
  <si>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</si>
  <si>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</si>
  <si>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</si>
  <si>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</si>
  <si>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</si>
  <si>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</si>
  <si>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</si>
  <si>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</si>
  <si>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</si>
  <si>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</si>
  <si>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</si>
  <si>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</si>
  <si>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</si>
  <si>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</si>
  <si>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</si>
  <si>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</si>
  <si>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</si>
  <si>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</si>
  <si>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</si>
  <si>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</si>
  <si>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</si>
  <si>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</si>
  <si>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</si>
  <si>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</si>
  <si>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</si>
  <si>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</si>
  <si>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</si>
  <si>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</si>
  <si>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</si>
  <si>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</si>
  <si>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</si>
  <si>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</si>
  <si>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</si>
  <si>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</si>
  <si>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</si>
  <si>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</si>
  <si>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</si>
  <si>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</si>
  <si>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</si>
  <si>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</si>
  <si>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</si>
  <si>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</si>
  <si>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</si>
  <si>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</si>
  <si>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</si>
  <si>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</si>
  <si>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</si>
  <si>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</si>
  <si>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</si>
  <si>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</si>
  <si>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</si>
  <si>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</si>
  <si>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</si>
  <si>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</si>
  <si>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</si>
  <si>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</si>
  <si>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</si>
  <si>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</si>
  <si>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</si>
  <si>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</si>
  <si>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</si>
  <si>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</si>
  <si>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</si>
  <si>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</si>
  <si>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</si>
  <si>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</si>
  <si>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</si>
  <si>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</si>
  <si>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</si>
  <si>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</si>
  <si>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</si>
  <si>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</si>
  <si>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</si>
  <si>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</si>
  <si>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</si>
  <si>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</si>
  <si>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</si>
  <si>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</si>
  <si>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</si>
  <si>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</si>
  <si>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</si>
  <si>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</si>
  <si>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</si>
  <si>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</si>
  <si>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</si>
  <si>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</si>
  <si>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</si>
  <si>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</si>
  <si>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</si>
  <si>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</si>
  <si>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</si>
  <si>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</si>
  <si>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</si>
  <si>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</si>
  <si>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</si>
  <si>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</si>
  <si>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</si>
  <si>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</si>
  <si>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</si>
  <si>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</si>
  <si>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</si>
  <si>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</si>
  <si>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</si>
  <si>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</si>
  <si>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</si>
  <si>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</si>
  <si>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</si>
  <si>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</si>
  <si>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</si>
  <si>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</si>
  <si>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</si>
  <si>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</si>
  <si>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</si>
  <si>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</si>
  <si>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</si>
  <si>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</si>
  <si>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</si>
  <si>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</si>
  <si>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</si>
  <si>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</si>
  <si>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</si>
  <si>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</si>
  <si>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</si>
  <si>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</si>
  <si>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</si>
  <si>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</si>
  <si>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</si>
  <si>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</si>
  <si>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</si>
  <si>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</si>
  <si>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</si>
  <si>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</si>
  <si>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</si>
  <si>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</si>
  <si>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</si>
  <si>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</si>
  <si>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</si>
  <si>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</si>
  <si>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</si>
  <si>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</si>
  <si>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</si>
  <si>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</si>
  <si>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</si>
  <si>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</si>
  <si>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</si>
  <si>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</si>
  <si>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</si>
  <si>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</si>
  <si>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</si>
  <si>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</si>
  <si>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</si>
  <si>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</si>
  <si>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</si>
  <si>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</si>
  <si>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</si>
  <si>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</si>
  <si>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</si>
  <si>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</si>
  <si>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</si>
  <si>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</si>
  <si>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</si>
  <si>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</si>
  <si>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</si>
  <si>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</si>
  <si>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</si>
  <si>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</si>
  <si>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</si>
  <si>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</si>
  <si>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</si>
  <si>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</si>
  <si>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</si>
  <si>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</si>
  <si>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</si>
  <si>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</si>
  <si>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</si>
  <si>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</si>
  <si>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</si>
  <si>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</si>
  <si>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</si>
  <si>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</si>
  <si>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</si>
  <si>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</si>
  <si>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</si>
  <si>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</si>
  <si>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</si>
  <si>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</si>
  <si>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</si>
  <si>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</si>
  <si>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</si>
  <si>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</si>
  <si>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</si>
  <si>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</si>
  <si>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</si>
  <si>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</si>
  <si>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</si>
  <si>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</si>
  <si>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</si>
  <si>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</si>
  <si>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</si>
  <si>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</si>
  <si>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</si>
  <si>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</si>
  <si>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</si>
  <si>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</si>
  <si>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</si>
  <si>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</si>
  <si>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</si>
  <si>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</si>
  <si>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</si>
  <si>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</si>
  <si>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</si>
  <si>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</si>
  <si>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</si>
  <si>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</si>
  <si>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</si>
  <si>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</si>
  <si>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</si>
  <si>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</si>
  <si>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</si>
  <si>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</si>
  <si>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</si>
  <si>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</si>
  <si>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</si>
  <si>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</si>
  <si>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</si>
  <si>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</si>
  <si>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</si>
  <si>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</si>
  <si>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</si>
  <si>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</si>
  <si>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</si>
  <si>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</si>
  <si>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</si>
  <si>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</si>
  <si>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</si>
  <si>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</si>
  <si>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</si>
  <si>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</si>
  <si>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</si>
  <si>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</si>
  <si>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</si>
  <si>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</si>
  <si>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</si>
  <si>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</si>
  <si>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</si>
  <si>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</si>
  <si>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</si>
  <si>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</si>
  <si>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</si>
  <si>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</si>
  <si>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</si>
  <si>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</si>
  <si>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</si>
  <si>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</si>
  <si>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</si>
  <si>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</si>
  <si>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</si>
  <si>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</si>
  <si>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</si>
  <si>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</si>
  <si>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</si>
  <si>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</si>
  <si>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</si>
  <si>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</si>
  <si>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</si>
  <si>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</si>
  <si>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</si>
  <si>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</si>
  <si>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</si>
  <si>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</si>
  <si>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</si>
  <si>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</si>
  <si>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</si>
  <si>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</si>
  <si>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</si>
  <si>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</si>
  <si>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</si>
  <si>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</si>
  <si>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</si>
  <si>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</si>
  <si>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</si>
  <si>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</si>
  <si>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</si>
  <si>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</si>
  <si>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</si>
  <si>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</si>
  <si>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</si>
  <si>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</si>
  <si>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</si>
  <si>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</si>
  <si>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</si>
  <si>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</si>
  <si>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</si>
  <si>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</si>
  <si>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</si>
  <si>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</si>
  <si>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</si>
  <si>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</si>
  <si>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</si>
  <si>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</si>
  <si>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</si>
  <si>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</si>
  <si>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</si>
  <si>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</si>
  <si>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</si>
  <si>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</si>
  <si>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</si>
  <si>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</si>
  <si>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</si>
  <si>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</si>
  <si>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</si>
  <si>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</si>
  <si>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</si>
  <si>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</si>
  <si>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</si>
  <si>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</si>
  <si>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</si>
  <si>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</si>
  <si>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</si>
  <si>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</si>
  <si>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</si>
  <si>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</si>
  <si>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</si>
  <si>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</si>
  <si>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</si>
  <si>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</si>
  <si>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</si>
  <si>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</si>
  <si>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</si>
  <si>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</si>
  <si>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</si>
  <si>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</si>
  <si>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</si>
  <si>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</si>
  <si>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</si>
  <si>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</si>
  <si>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</si>
  <si>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</si>
  <si>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</si>
  <si>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</si>
  <si>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</si>
  <si>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</si>
  <si>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</si>
  <si>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</si>
  <si>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</si>
  <si>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</si>
  <si>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</si>
  <si>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</si>
  <si>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</si>
  <si>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</si>
  <si>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</si>
  <si>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</si>
  <si>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</si>
  <si>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</si>
  <si>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</si>
  <si>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</si>
  <si>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</si>
  <si>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</si>
  <si>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</si>
  <si>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</si>
  <si>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</si>
  <si>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</si>
  <si>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</si>
  <si>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</si>
  <si>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</si>
  <si>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</si>
  <si>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</si>
  <si>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</si>
  <si>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</si>
  <si>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</si>
  <si>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</si>
  <si>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</si>
  <si>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</si>
  <si>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</si>
  <si>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</si>
  <si>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</si>
  <si>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</si>
  <si>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</si>
  <si>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</si>
  <si>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</si>
  <si>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</si>
  <si>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</si>
  <si>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</si>
  <si>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</si>
  <si>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</si>
  <si>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</si>
  <si>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</si>
  <si>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</si>
  <si>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</si>
  <si>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</si>
  <si>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</si>
  <si>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</si>
  <si>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</si>
  <si>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</si>
  <si>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</si>
  <si>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</si>
  <si>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</si>
  <si>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</si>
  <si>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</si>
  <si>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</si>
  <si>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</si>
  <si>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</si>
  <si>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</si>
  <si>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</si>
  <si>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</si>
  <si>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</si>
  <si>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</si>
  <si>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</si>
  <si>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</si>
  <si>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</si>
  <si>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</si>
  <si>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</si>
  <si>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</si>
  <si>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</si>
  <si>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</si>
  <si>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</si>
  <si>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</si>
  <si>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</si>
  <si>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</si>
  <si>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</si>
  <si>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</si>
  <si>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</si>
  <si>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</si>
  <si>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</si>
  <si>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</si>
  <si>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</si>
  <si>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</si>
  <si>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</si>
  <si>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</si>
  <si>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</si>
  <si>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</si>
  <si>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</si>
  <si>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</si>
  <si>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</si>
  <si>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</si>
  <si>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</si>
  <si>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</si>
  <si>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</si>
  <si>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</si>
  <si>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</si>
  <si>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</si>
  <si>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</si>
  <si>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</si>
  <si>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</si>
  <si>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</si>
  <si>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</si>
  <si>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</si>
  <si>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</si>
  <si>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</si>
  <si>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</si>
  <si>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</si>
  <si>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</si>
  <si>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</si>
  <si>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</si>
  <si>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</si>
  <si>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</si>
  <si>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</si>
  <si>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</si>
  <si>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</si>
  <si>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</si>
  <si>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</si>
  <si>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</si>
  <si>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</si>
  <si>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</si>
  <si>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</si>
  <si>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</si>
  <si>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</si>
  <si>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</si>
  <si>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</si>
  <si>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</si>
  <si>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</si>
  <si>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</si>
  <si>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</si>
  <si>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</si>
  <si>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</si>
  <si>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</si>
  <si>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</si>
  <si>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</si>
  <si>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</si>
  <si>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</si>
  <si>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</si>
  <si>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</si>
  <si>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</si>
  <si>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</si>
  <si>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</si>
  <si>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</si>
  <si>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</si>
  <si>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</si>
  <si>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</si>
  <si>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</si>
  <si>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</si>
  <si>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</si>
  <si>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</si>
  <si>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</si>
  <si>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</si>
  <si>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</si>
  <si>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</si>
  <si>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</si>
  <si>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</si>
  <si>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</si>
  <si>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</si>
  <si>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</si>
  <si>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</si>
  <si>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</si>
  <si>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</si>
  <si>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</si>
  <si>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</si>
  <si>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</si>
  <si>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</si>
  <si>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</si>
  <si>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</si>
  <si>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</si>
  <si>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</si>
  <si>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</si>
  <si>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</si>
  <si>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</si>
  <si>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</si>
  <si>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</si>
  <si>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</si>
  <si>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</si>
  <si>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</si>
  <si>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</si>
  <si>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</si>
  <si>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</si>
  <si>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</si>
  <si>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</si>
  <si>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</si>
  <si>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</si>
  <si>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</si>
  <si>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</si>
  <si>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</si>
  <si>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</si>
  <si>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</si>
  <si>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</si>
  <si>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</si>
  <si>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</si>
  <si>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</si>
  <si>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</si>
  <si>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</si>
  <si>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</si>
  <si>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</si>
  <si>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</si>
  <si>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</si>
  <si>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</si>
  <si>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</si>
  <si>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</si>
  <si>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</si>
  <si>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</si>
  <si>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</si>
  <si>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</si>
  <si>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</si>
  <si>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</si>
  <si>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</si>
  <si>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</si>
  <si>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</si>
  <si>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</si>
  <si>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</si>
  <si>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</si>
  <si>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</si>
  <si>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</si>
  <si>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</si>
  <si>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</si>
  <si>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</si>
  <si>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</si>
  <si>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</si>
  <si>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</si>
  <si>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</si>
  <si>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</si>
  <si>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</si>
  <si>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</si>
  <si>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</si>
  <si>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</si>
  <si>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</si>
  <si>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</si>
  <si>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</si>
  <si>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</si>
  <si>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</si>
  <si>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</si>
  <si>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</si>
  <si>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</si>
  <si>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</si>
  <si>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</si>
  <si>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</si>
  <si>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</si>
  <si>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</si>
  <si>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</si>
  <si>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</si>
  <si>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</si>
  <si>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</si>
  <si>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</si>
  <si>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</si>
  <si>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</si>
  <si>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</si>
  <si>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</si>
  <si>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</si>
  <si>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</si>
  <si>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</si>
  <si>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</si>
  <si>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</si>
  <si>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</si>
  <si>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</si>
  <si>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</si>
  <si>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</si>
  <si>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</si>
  <si>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</si>
  <si>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</si>
  <si>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</si>
  <si>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</si>
  <si>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</si>
  <si>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</si>
  <si>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</si>
  <si>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</si>
  <si>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</si>
  <si>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</si>
  <si>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</si>
  <si>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</si>
  <si>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</si>
  <si>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</si>
  <si>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</si>
  <si>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</si>
  <si>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</si>
  <si>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</si>
  <si>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</si>
  <si>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</si>
  <si>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</si>
  <si>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</si>
  <si>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</si>
  <si>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</si>
  <si>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</si>
  <si>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</si>
  <si>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</si>
  <si>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</si>
  <si>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</si>
  <si>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</si>
  <si>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</si>
  <si>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</si>
  <si>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</si>
  <si>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</si>
  <si>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</si>
  <si>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</si>
  <si>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</si>
  <si>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</si>
  <si>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</si>
  <si>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</si>
  <si>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</si>
  <si>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</si>
  <si>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</si>
  <si>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</si>
  <si>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</si>
  <si>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</si>
  <si>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</si>
  <si>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</si>
  <si>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</si>
  <si>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</si>
  <si>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</si>
  <si>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</si>
  <si>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</si>
  <si>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</si>
  <si>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</si>
  <si>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</si>
  <si>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</si>
  <si>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</si>
  <si>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</si>
  <si>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</si>
  <si>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</si>
  <si>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</si>
  <si>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</si>
  <si>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</si>
  <si>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</si>
  <si>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</si>
  <si>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</si>
  <si>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</si>
  <si>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</si>
  <si>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</si>
  <si>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</si>
  <si>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</si>
  <si>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</si>
  <si>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</si>
  <si>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</si>
  <si>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</si>
  <si>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</si>
  <si>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</si>
  <si>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</si>
  <si>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</si>
  <si>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</si>
  <si>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</si>
  <si>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</si>
  <si>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</si>
  <si>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</si>
  <si>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</si>
  <si>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</si>
  <si>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</si>
  <si>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</si>
  <si>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</si>
  <si>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</si>
  <si>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</si>
  <si>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</si>
  <si>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</si>
  <si>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</si>
  <si>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</si>
  <si>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</si>
  <si>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</si>
  <si>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</si>
  <si>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</si>
  <si>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</si>
  <si>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</si>
  <si>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</si>
  <si>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</si>
  <si>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</si>
  <si>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</si>
  <si>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</si>
  <si>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</si>
  <si>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</si>
  <si>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</si>
  <si>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</si>
  <si>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</si>
  <si>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</si>
  <si>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</si>
  <si>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</si>
  <si>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</si>
  <si>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</si>
  <si>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</si>
  <si>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</si>
  <si>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</si>
  <si>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</si>
  <si>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</si>
  <si>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</si>
  <si>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</si>
  <si>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</si>
  <si>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</si>
  <si>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</si>
  <si>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</si>
  <si>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</si>
  <si>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</si>
  <si>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</si>
  <si>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</si>
  <si>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</si>
  <si>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</si>
  <si>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</si>
  <si>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</si>
  <si>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</si>
  <si>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</si>
  <si>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</si>
  <si>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</si>
  <si>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</si>
  <si>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</si>
  <si>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</si>
  <si>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</si>
  <si>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</si>
  <si>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</si>
  <si>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</si>
  <si>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</si>
  <si>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</si>
  <si>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</si>
  <si>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</si>
  <si>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</si>
  <si>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</si>
  <si>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</si>
  <si>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</si>
  <si>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</si>
  <si>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</si>
  <si>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</si>
  <si>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</si>
  <si>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</si>
  <si>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</si>
  <si>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</si>
  <si>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</si>
  <si>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</si>
  <si>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</si>
  <si>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</si>
  <si>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</si>
  <si>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</si>
  <si>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</si>
  <si>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</si>
  <si>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</si>
  <si>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</si>
  <si>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</si>
  <si>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</si>
  <si>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</si>
  <si>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</si>
  <si>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</si>
  <si>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</si>
  <si>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</si>
  <si>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</si>
  <si>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</si>
  <si>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</si>
  <si>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</si>
  <si>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</si>
  <si>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</si>
  <si>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</si>
  <si>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</si>
  <si>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</si>
  <si>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</si>
  <si>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</si>
  <si>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</si>
  <si>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</si>
  <si>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</si>
  <si>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</si>
  <si>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</si>
  <si>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</si>
  <si>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</si>
  <si>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</si>
  <si>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</si>
  <si>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</si>
  <si>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</si>
  <si>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</si>
  <si>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</si>
  <si>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</si>
  <si>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</si>
  <si>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</si>
  <si>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</si>
  <si>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</si>
  <si>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</si>
  <si>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</si>
  <si>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</si>
  <si>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</si>
  <si>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</si>
  <si>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</si>
  <si>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</si>
  <si>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</si>
  <si>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</si>
  <si>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</si>
  <si>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</si>
  <si>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</si>
  <si>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</si>
  <si>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</si>
  <si>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</si>
  <si>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</si>
  <si>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</si>
  <si>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</si>
  <si>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</si>
  <si>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</si>
  <si>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</si>
  <si>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</si>
  <si>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</si>
  <si>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</si>
  <si>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</si>
  <si>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</si>
  <si>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</si>
  <si>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</si>
  <si>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</si>
  <si>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</si>
  <si>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</si>
  <si>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</si>
  <si>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</si>
  <si>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</si>
  <si>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</si>
  <si>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</si>
  <si>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</si>
  <si>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</si>
  <si>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</si>
  <si>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</si>
  <si>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</si>
  <si>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</si>
  <si>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</si>
  <si>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</si>
  <si>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</si>
  <si>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</si>
  <si>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</si>
  <si>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</si>
  <si>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</si>
  <si>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</si>
  <si>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</si>
  <si>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</si>
  <si>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</si>
  <si>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</si>
  <si>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</si>
  <si>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</si>
  <si>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</si>
  <si>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</si>
  <si>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</si>
  <si>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</si>
  <si>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</si>
  <si>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</si>
  <si>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</si>
  <si>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</si>
  <si>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</si>
  <si>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</si>
  <si>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</si>
  <si>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</si>
  <si>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</si>
  <si>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</si>
  <si>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</si>
  <si>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</si>
  <si>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</si>
  <si>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</si>
  <si>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</si>
  <si>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</si>
  <si>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</si>
  <si>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</si>
  <si>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</si>
  <si>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</si>
  <si>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</si>
  <si>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</si>
  <si>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</si>
  <si>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</si>
  <si>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</si>
  <si>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</si>
  <si>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</si>
  <si>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</si>
  <si>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</si>
  <si>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</si>
  <si>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</si>
  <si>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</si>
  <si>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</si>
  <si>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</si>
  <si>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</si>
  <si>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</si>
  <si>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</si>
  <si>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</si>
  <si>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</si>
  <si>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</si>
  <si>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</si>
  <si>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</si>
  <si>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</si>
  <si>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</si>
  <si>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</si>
  <si>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</si>
  <si>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</si>
  <si>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</si>
  <si>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</si>
  <si>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</si>
  <si>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</si>
  <si>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</si>
  <si>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</si>
  <si>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</si>
  <si>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</si>
  <si>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</si>
  <si>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</si>
  <si>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</si>
  <si>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</si>
  <si>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</si>
  <si>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</si>
  <si>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</si>
  <si>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</si>
  <si>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</si>
  <si>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</si>
  <si>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</si>
  <si>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</si>
  <si>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</si>
  <si>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</si>
  <si>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</si>
  <si>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</si>
  <si>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</si>
  <si>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</si>
  <si>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</si>
  <si>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</si>
  <si>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</si>
  <si>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</si>
  <si>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</si>
  <si>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</si>
  <si>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</si>
  <si>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</si>
  <si>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</si>
  <si>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</si>
  <si>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</si>
  <si>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</si>
  <si>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</si>
  <si>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</si>
  <si>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</si>
  <si>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</si>
  <si>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</si>
  <si>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</si>
  <si>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</si>
  <si>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</si>
  <si>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</si>
  <si>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</si>
  <si>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</si>
  <si>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</si>
  <si>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</si>
  <si>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</si>
  <si>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</si>
  <si>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</si>
  <si>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</si>
  <si>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</si>
  <si>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</si>
  <si>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</si>
  <si>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</si>
  <si>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</si>
  <si>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</si>
  <si>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</si>
  <si>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</si>
  <si>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</si>
  <si>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</si>
  <si>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</si>
  <si>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</si>
  <si>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</si>
  <si>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</si>
  <si>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</si>
  <si>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</si>
  <si>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</si>
  <si>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</si>
  <si>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</si>
  <si>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</si>
  <si>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</si>
  <si>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</si>
  <si>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</si>
  <si>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</si>
  <si>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</si>
  <si>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</si>
  <si>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</si>
  <si>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</si>
  <si>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</si>
  <si>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</si>
  <si>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</si>
  <si>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</si>
  <si>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</si>
  <si>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</si>
  <si>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</si>
  <si>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</si>
  <si>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</si>
  <si>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</si>
  <si>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</si>
  <si>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</si>
  <si>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</si>
  <si>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</si>
  <si>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</si>
  <si>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</si>
  <si>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</si>
  <si>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</si>
  <si>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</si>
  <si>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</si>
  <si>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</si>
  <si>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</si>
  <si>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</si>
  <si>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</si>
  <si>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</si>
  <si>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</si>
  <si>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</si>
  <si>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</si>
  <si>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</si>
  <si>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</si>
  <si>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</si>
  <si>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</si>
  <si>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</si>
  <si>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</si>
  <si>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</si>
  <si>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</si>
  <si>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</si>
  <si>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</si>
  <si>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</si>
  <si>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</si>
  <si>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</si>
  <si>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</si>
  <si>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</si>
  <si>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</si>
  <si>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</si>
  <si>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</si>
  <si>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</si>
  <si>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</si>
  <si>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</si>
  <si>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</si>
  <si>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</si>
  <si>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</si>
  <si>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</si>
  <si>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</si>
  <si>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</si>
  <si>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</si>
  <si>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</si>
  <si>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</si>
  <si>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</si>
  <si>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</si>
  <si>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</si>
  <si>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</si>
  <si>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</si>
  <si>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</si>
  <si>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</si>
  <si>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</si>
  <si>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</si>
  <si>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</si>
  <si>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</si>
  <si>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</si>
  <si>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</si>
  <si>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</si>
  <si>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</si>
  <si>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</si>
  <si>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</si>
  <si>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</si>
  <si>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</si>
  <si>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</si>
  <si>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</si>
  <si>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</si>
  <si>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</si>
  <si>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</si>
  <si>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</si>
  <si>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</si>
  <si>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</si>
  <si>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</si>
  <si>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</si>
  <si>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</si>
  <si>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</si>
  <si>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</si>
  <si>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</si>
  <si>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</si>
  <si>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</si>
  <si>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</si>
  <si>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</si>
  <si>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</si>
  <si>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</si>
  <si>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</si>
  <si>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</si>
  <si>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</si>
  <si>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</si>
  <si>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</si>
  <si>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</si>
  <si>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</si>
  <si>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</si>
  <si>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</si>
  <si>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</si>
  <si>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</si>
  <si>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</si>
  <si>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</si>
  <si>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</si>
  <si>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</si>
  <si>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</si>
  <si>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</si>
  <si>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</si>
  <si>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</si>
  <si>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</si>
  <si>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</si>
  <si>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</si>
  <si>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</si>
  <si>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</si>
  <si>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</si>
  <si>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</si>
  <si>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</si>
  <si>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</si>
  <si>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</si>
  <si>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</si>
  <si>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</si>
  <si>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</si>
  <si>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</si>
  <si>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</si>
  <si>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</si>
  <si>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</si>
  <si>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</si>
  <si>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</si>
  <si>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</si>
  <si>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</si>
  <si>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</si>
  <si>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</si>
  <si>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</si>
  <si>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</si>
  <si>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</si>
  <si>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</si>
  <si>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</si>
  <si>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</si>
  <si>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</si>
  <si>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</si>
  <si>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</si>
  <si>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</si>
  <si>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</si>
  <si>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</si>
  <si>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</si>
  <si>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</si>
  <si>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</si>
  <si>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</si>
  <si>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</si>
  <si>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</si>
  <si>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</si>
  <si>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</si>
  <si>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</si>
  <si>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</si>
  <si>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</si>
  <si>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</si>
  <si>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</si>
  <si>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</si>
  <si>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</si>
  <si>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</si>
  <si>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</si>
  <si>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</si>
  <si>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</si>
  <si>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</si>
  <si>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</si>
  <si>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</si>
  <si>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</si>
  <si>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</si>
  <si>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</si>
  <si>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</si>
  <si>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</si>
  <si>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</si>
  <si>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</si>
  <si>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</si>
  <si>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</si>
  <si>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</si>
  <si>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</si>
  <si>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</si>
  <si>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</si>
  <si>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</si>
  <si>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</si>
  <si>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</si>
  <si>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</si>
  <si>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</si>
  <si>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</si>
  <si>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</si>
  <si>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</si>
  <si>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</si>
  <si>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</si>
  <si>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</si>
  <si>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</si>
  <si>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</si>
  <si>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</si>
  <si>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</si>
  <si>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</si>
  <si>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</si>
  <si>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</si>
  <si>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</si>
  <si>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</si>
  <si>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</si>
  <si>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</si>
  <si>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</si>
  <si>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</si>
  <si>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</si>
  <si>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</si>
  <si>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</si>
  <si>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</si>
  <si>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</si>
  <si>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</si>
  <si>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</si>
  <si>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</si>
  <si>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</si>
  <si>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</si>
  <si>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</si>
  <si>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</si>
  <si>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</si>
  <si>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</si>
  <si>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</si>
  <si>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</si>
  <si>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</si>
  <si>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</si>
  <si>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</si>
  <si>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</si>
  <si>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</si>
  <si>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</si>
  <si>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</si>
  <si>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</si>
  <si>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</si>
  <si>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</si>
  <si>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</si>
  <si>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</si>
  <si>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</si>
  <si>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</si>
  <si>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</si>
  <si>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</si>
  <si>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</si>
  <si>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</si>
  <si>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</si>
  <si>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</si>
  <si>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</si>
  <si>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</si>
  <si>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</si>
  <si>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</si>
  <si>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</si>
  <si>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</si>
  <si>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</si>
  <si>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</si>
  <si>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</si>
  <si>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</si>
  <si>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</si>
  <si>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</si>
  <si>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</si>
  <si>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</si>
  <si>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</si>
  <si>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</si>
  <si>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</si>
  <si>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</si>
  <si>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</si>
  <si>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</si>
  <si>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</si>
  <si>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</si>
  <si>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</si>
  <si>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</si>
  <si>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</si>
  <si>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</si>
  <si>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</si>
  <si>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</si>
  <si>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</si>
  <si>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</si>
  <si>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</si>
  <si>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</si>
  <si>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</si>
  <si>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</si>
  <si>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</si>
  <si>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</si>
  <si>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</si>
  <si>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</si>
  <si>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</si>
  <si>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</si>
  <si>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</si>
  <si>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</si>
  <si>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</si>
  <si>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</si>
  <si>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</si>
  <si>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</si>
  <si>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</si>
  <si>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</si>
  <si>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</si>
  <si>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</si>
  <si>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</si>
  <si>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</si>
  <si>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</si>
  <si>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</si>
  <si>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</si>
  <si>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</si>
  <si>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</si>
  <si>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</si>
  <si>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</si>
  <si>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</si>
  <si>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</si>
  <si>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</si>
  <si>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</si>
  <si>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</si>
  <si>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</si>
  <si>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</si>
  <si>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</si>
  <si>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</si>
  <si>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</si>
  <si>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</si>
  <si>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</si>
  <si>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</si>
  <si>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</si>
  <si>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</si>
  <si>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</si>
  <si>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</si>
  <si>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</si>
  <si>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</si>
  <si>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</si>
  <si>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</si>
  <si>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</si>
  <si>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</si>
  <si>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</si>
  <si>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</si>
  <si>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</si>
  <si>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</si>
  <si>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</si>
  <si>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</si>
  <si>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</si>
  <si>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</si>
  <si>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</si>
  <si>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</si>
  <si>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</si>
  <si>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</si>
  <si>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</si>
  <si>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</si>
  <si>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</si>
  <si>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</si>
  <si>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</si>
  <si>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</si>
  <si>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</si>
  <si>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</si>
  <si>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</si>
  <si>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</si>
  <si>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</si>
  <si>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</si>
  <si>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</si>
  <si>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</si>
  <si>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</si>
  <si>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</si>
  <si>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</si>
  <si>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</si>
  <si>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</si>
  <si>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</si>
  <si>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</si>
  <si>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</si>
  <si>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</si>
  <si>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</si>
  <si>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</si>
  <si>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</si>
  <si>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</si>
  <si>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</si>
  <si>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</si>
  <si>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</si>
  <si>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</si>
  <si>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</si>
  <si>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</si>
  <si>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</si>
  <si>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</si>
  <si>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</si>
  <si>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</si>
  <si>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</si>
  <si>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</si>
  <si>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</si>
  <si>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</si>
  <si>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</si>
  <si>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</si>
  <si>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</si>
  <si>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</si>
  <si>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</si>
  <si>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</si>
  <si>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</si>
  <si>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</si>
  <si>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</si>
  <si>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</si>
  <si>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</si>
  <si>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</si>
  <si>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</si>
  <si>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</si>
  <si>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</si>
  <si>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</si>
  <si>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</si>
  <si>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</si>
  <si>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</si>
  <si>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</si>
  <si>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</si>
  <si>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</si>
  <si>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</si>
  <si>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</si>
  <si>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</si>
  <si>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</si>
  <si>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</si>
  <si>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</si>
  <si>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</si>
  <si>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</si>
  <si>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</si>
  <si>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</si>
  <si>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</si>
  <si>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</si>
  <si>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</si>
  <si>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</si>
  <si>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</si>
  <si>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</si>
  <si>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</si>
  <si>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</si>
  <si>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</si>
  <si>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</si>
  <si>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</si>
  <si>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</si>
  <si>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</si>
  <si>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</si>
  <si>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</si>
  <si>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</si>
  <si>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</si>
  <si>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</si>
  <si>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</si>
  <si>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</si>
  <si>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</si>
  <si>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</si>
  <si>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</si>
  <si>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</si>
  <si>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</si>
  <si>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</si>
  <si>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</si>
  <si>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</si>
  <si>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</si>
  <si>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</si>
  <si>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</si>
  <si>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</si>
  <si>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</si>
  <si>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</si>
  <si>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</si>
  <si>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</si>
  <si>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</si>
  <si>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</si>
  <si>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</si>
  <si>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</si>
  <si>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</si>
  <si>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</si>
  <si>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</si>
  <si>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</si>
  <si>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</si>
  <si>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</si>
  <si>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</si>
  <si>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</si>
  <si>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</si>
  <si>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</si>
  <si>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</si>
  <si>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</si>
  <si>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</si>
  <si>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</si>
  <si>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</si>
  <si>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</si>
  <si>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</si>
  <si>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</si>
  <si>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</si>
  <si>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</si>
  <si>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</si>
  <si>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</si>
  <si>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</si>
  <si>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</si>
  <si>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</si>
  <si>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</si>
  <si>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</si>
  <si>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</si>
  <si>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</si>
  <si>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</si>
  <si>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</si>
  <si>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</si>
  <si>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</si>
  <si>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</si>
  <si>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</si>
  <si>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</si>
  <si>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</si>
  <si>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</si>
  <si>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</si>
  <si>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</si>
  <si>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</si>
  <si>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</si>
  <si>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</si>
  <si>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</si>
  <si>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</si>
  <si>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</si>
  <si>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</si>
  <si>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</si>
  <si>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</si>
  <si>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</si>
  <si>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</si>
  <si>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</si>
  <si>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</si>
  <si>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</si>
  <si>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</si>
  <si>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</si>
  <si>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</si>
  <si>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</si>
  <si>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</si>
  <si>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</si>
  <si>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</si>
  <si>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</si>
  <si>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</si>
  <si>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</si>
  <si>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</si>
  <si>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</si>
  <si>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</si>
  <si>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</si>
  <si>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</si>
  <si>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</si>
  <si>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</si>
  <si>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</si>
  <si>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</si>
  <si>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</si>
  <si>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</si>
  <si>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</si>
  <si>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</si>
  <si>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</si>
  <si>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</si>
  <si>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</si>
  <si>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</si>
  <si>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</si>
  <si>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</si>
  <si>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</si>
  <si>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</si>
  <si>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</si>
  <si>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</si>
  <si>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</si>
  <si>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</si>
  <si>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</si>
  <si>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</si>
  <si>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</si>
  <si>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</si>
  <si>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</si>
  <si>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</si>
  <si>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</si>
  <si>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</si>
  <si>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</si>
  <si>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</si>
  <si>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</si>
  <si>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</si>
  <si>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</si>
  <si>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</si>
  <si>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</si>
  <si>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</si>
  <si>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</si>
  <si>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</si>
  <si>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</si>
  <si>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</si>
  <si>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</si>
  <si>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</si>
  <si>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</si>
  <si>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</si>
  <si>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</si>
  <si>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</si>
  <si>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</si>
  <si>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</si>
  <si>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</si>
  <si>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</si>
  <si>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</si>
  <si>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</si>
  <si>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</si>
  <si>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</si>
  <si>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</si>
  <si>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</si>
  <si>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</si>
  <si>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</si>
  <si>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</si>
  <si>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</si>
  <si>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</si>
  <si>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</si>
  <si>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</si>
  <si>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</si>
  <si>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</si>
  <si>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</si>
  <si>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</si>
  <si>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</si>
  <si>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</si>
  <si>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</si>
  <si>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</si>
  <si>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</si>
  <si>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</si>
  <si>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</si>
  <si>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</si>
  <si>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</si>
  <si>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</si>
  <si>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</si>
  <si>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</si>
  <si>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</si>
  <si>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</si>
  <si>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</si>
  <si>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</si>
  <si>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</si>
  <si>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</si>
  <si>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</si>
  <si>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</si>
  <si>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</si>
  <si>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</si>
  <si>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</si>
  <si>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</si>
  <si>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</si>
  <si>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</si>
  <si>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</si>
  <si>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</si>
  <si>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</si>
  <si>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</si>
  <si>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</si>
  <si>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</si>
  <si>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</si>
  <si>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</si>
  <si>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</si>
  <si>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</si>
  <si>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</si>
  <si>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</si>
  <si>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</si>
  <si>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</si>
  <si>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</si>
  <si>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</si>
  <si>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</si>
  <si>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</si>
  <si>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</si>
  <si>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</si>
  <si>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</si>
  <si>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</si>
  <si>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</si>
  <si>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</si>
  <si>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</si>
  <si>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</si>
  <si>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</si>
  <si>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</si>
  <si>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</si>
  <si>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</si>
  <si>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</si>
  <si>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</si>
  <si>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</si>
  <si>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</si>
  <si>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</si>
  <si>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</si>
  <si>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</si>
  <si>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</si>
  <si>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</si>
  <si>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</si>
  <si>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</si>
  <si>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</si>
  <si>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</si>
  <si>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</si>
  <si>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</si>
  <si>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</si>
  <si>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</si>
  <si>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</si>
  <si>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</si>
  <si>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</si>
  <si>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</si>
  <si>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</si>
  <si>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</si>
  <si>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</si>
  <si>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</si>
  <si>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</si>
  <si>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</si>
  <si>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</si>
  <si>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</si>
  <si>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</si>
  <si>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</si>
  <si>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</si>
  <si>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</si>
  <si>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</si>
  <si>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</si>
  <si>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</si>
  <si>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</si>
  <si>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</si>
  <si>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</si>
  <si>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</si>
  <si>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</si>
  <si>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</si>
  <si>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</si>
  <si>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</si>
  <si>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</si>
  <si>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</si>
  <si>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</si>
  <si>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</si>
  <si>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</si>
  <si>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</si>
  <si>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</si>
  <si>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</si>
  <si>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</si>
  <si>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</si>
  <si>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</si>
  <si>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</si>
  <si>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</si>
  <si>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</si>
  <si>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</si>
  <si>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</si>
  <si>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</si>
  <si>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</si>
  <si>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</si>
  <si>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</si>
  <si>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</si>
  <si>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</si>
  <si>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</si>
  <si>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</si>
  <si>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</si>
  <si>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</si>
  <si>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</si>
  <si>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</si>
  <si>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</si>
  <si>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</si>
  <si>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</si>
  <si>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</si>
  <si>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</si>
  <si>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</si>
  <si>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</si>
  <si>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</si>
  <si>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</si>
  <si>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</si>
  <si>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</si>
  <si>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</si>
  <si>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</si>
  <si>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</si>
  <si>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</si>
  <si>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</si>
  <si>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</si>
  <si>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</si>
  <si>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</si>
  <si>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</si>
  <si>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</si>
  <si>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</si>
  <si>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</si>
  <si>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</si>
  <si>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</si>
  <si>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</si>
  <si>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</si>
  <si>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</si>
  <si>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</si>
  <si>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</si>
  <si>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</si>
  <si>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</si>
  <si>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</si>
  <si>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</si>
  <si>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</si>
  <si>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</si>
  <si>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</si>
  <si>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</si>
  <si>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</si>
  <si>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</si>
  <si>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</si>
  <si>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</si>
  <si>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</si>
  <si>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</si>
  <si>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</si>
  <si>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</si>
  <si>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</si>
  <si>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</si>
  <si>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</si>
  <si>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</si>
  <si>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</si>
  <si>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</si>
  <si>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</si>
  <si>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</si>
  <si>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</si>
  <si>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</si>
  <si>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</si>
  <si>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</si>
  <si>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</si>
  <si>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</si>
  <si>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</si>
  <si>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</si>
  <si>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</si>
  <si>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</si>
  <si>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</si>
  <si>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</si>
  <si>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</si>
  <si>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</si>
  <si>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</si>
  <si>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</si>
  <si>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</si>
  <si>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</si>
  <si>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</si>
  <si>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</si>
  <si>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</si>
  <si>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</si>
  <si>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</si>
  <si>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</si>
  <si>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</si>
  <si>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</si>
  <si>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</si>
  <si>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</si>
  <si>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</si>
  <si>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</si>
  <si>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</si>
  <si>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</si>
  <si>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</si>
  <si>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</si>
  <si>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</si>
  <si>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</si>
  <si>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</si>
  <si>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</si>
  <si>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</si>
  <si>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</si>
  <si>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</si>
  <si>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</si>
  <si>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</si>
  <si>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</si>
  <si>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</si>
  <si>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</si>
  <si>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</si>
  <si>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</si>
  <si>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</si>
  <si>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</si>
  <si>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</si>
  <si>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</si>
  <si>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</si>
  <si>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</si>
  <si>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</si>
  <si>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</si>
  <si>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</si>
  <si>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</si>
  <si>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</si>
  <si>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</si>
  <si>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</si>
  <si>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</si>
  <si>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</si>
  <si>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</si>
  <si>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</si>
  <si>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</si>
  <si>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</si>
  <si>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</si>
  <si>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</si>
  <si>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</si>
  <si>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</si>
  <si>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</si>
  <si>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</si>
  <si>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</si>
  <si>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</si>
  <si>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</si>
  <si>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</si>
  <si>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</si>
  <si>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</si>
  <si>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</si>
  <si>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</si>
  <si>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</si>
  <si>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</si>
  <si>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</si>
  <si>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</si>
  <si>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</si>
  <si>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</si>
  <si>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</si>
  <si>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</si>
  <si>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</si>
  <si>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</si>
  <si>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</si>
  <si>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</si>
  <si>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</si>
  <si>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</si>
  <si>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</si>
  <si>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</si>
  <si>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</si>
  <si>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</si>
  <si>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</si>
  <si>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</si>
  <si>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</si>
  <si>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</si>
  <si>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</si>
  <si>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</si>
  <si>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</si>
  <si>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</si>
  <si>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</si>
  <si>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</si>
  <si>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</si>
  <si>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</si>
  <si>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</si>
  <si>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</si>
  <si>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</si>
  <si>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</si>
  <si>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</si>
  <si>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</si>
  <si>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</si>
  <si>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</si>
  <si>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</si>
  <si>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</si>
  <si>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</si>
  <si>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</si>
  <si>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</si>
  <si>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</si>
  <si>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</si>
  <si>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</si>
  <si>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</si>
  <si>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</si>
  <si>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</si>
  <si>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</si>
  <si>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</si>
  <si>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</si>
  <si>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</si>
  <si>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</si>
  <si>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</si>
  <si>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</si>
  <si>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</si>
  <si>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</si>
  <si>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</si>
  <si>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</si>
  <si>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</si>
  <si>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</si>
  <si>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</si>
  <si>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</si>
  <si>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</si>
  <si>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</si>
  <si>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</si>
  <si>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</si>
  <si>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</si>
  <si>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</si>
  <si>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</si>
  <si>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</si>
  <si>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</si>
  <si>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</si>
  <si>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</si>
  <si>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</si>
  <si>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</si>
  <si>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</si>
  <si>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</si>
  <si>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</si>
  <si>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</si>
  <si>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</si>
  <si>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</si>
  <si>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</si>
  <si>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</si>
  <si>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</si>
  <si>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</si>
  <si>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</si>
  <si>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</si>
  <si>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</si>
  <si>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</si>
  <si>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</si>
  <si>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</si>
  <si>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</si>
  <si>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</si>
  <si>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</si>
  <si>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</si>
  <si>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</si>
  <si>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</si>
  <si>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</si>
  <si>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</si>
  <si>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</si>
  <si>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</si>
  <si>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</si>
  <si>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</si>
  <si>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</si>
  <si>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</si>
  <si>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</si>
  <si>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</si>
  <si>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</si>
  <si>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</si>
  <si>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</si>
  <si>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</si>
  <si>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</si>
  <si>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</si>
  <si>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</si>
  <si>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</si>
  <si>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</si>
  <si>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</si>
  <si>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</si>
  <si>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</si>
  <si>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</si>
  <si>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</si>
  <si>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</si>
  <si>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</si>
  <si>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</si>
  <si>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</si>
  <si>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</si>
  <si>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</si>
  <si>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</si>
  <si>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</si>
  <si>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</si>
  <si>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</si>
  <si>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</si>
  <si>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</si>
  <si>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</si>
  <si>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</si>
  <si>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</si>
  <si>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</si>
  <si>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</si>
  <si>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</si>
  <si>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</si>
  <si>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</si>
  <si>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</si>
  <si>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</si>
  <si>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</si>
  <si>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</si>
  <si>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</si>
  <si>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</si>
  <si>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</si>
  <si>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</si>
  <si>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</si>
  <si>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</si>
  <si>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</si>
  <si>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</si>
  <si>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</si>
  <si>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</si>
  <si>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</si>
  <si>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</si>
  <si>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</si>
  <si>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</si>
  <si>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</si>
  <si>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</si>
  <si>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</si>
  <si>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</si>
  <si>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</si>
  <si>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</si>
  <si>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</si>
  <si>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</si>
  <si>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</si>
  <si>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</si>
  <si>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</si>
  <si>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</si>
  <si>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</si>
  <si>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</si>
  <si>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</si>
  <si>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</si>
  <si>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</si>
  <si>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</si>
  <si>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</si>
  <si>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</si>
  <si>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</si>
  <si>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</si>
  <si>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</si>
  <si>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</si>
  <si>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</si>
  <si>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</si>
  <si>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</si>
  <si>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</si>
  <si>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</si>
  <si>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</si>
  <si>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</si>
  <si>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</si>
  <si>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</si>
  <si>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</si>
  <si>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</si>
  <si>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</si>
  <si>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</si>
  <si>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</si>
  <si>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</si>
  <si>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</si>
  <si>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</si>
  <si>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</si>
  <si>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</si>
  <si>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</si>
  <si>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</si>
  <si>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</si>
  <si>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</si>
  <si>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</si>
  <si>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</si>
  <si>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</si>
  <si>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</si>
  <si>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</si>
  <si>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</si>
  <si>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</si>
  <si>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</si>
  <si>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</si>
  <si>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</si>
  <si>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</si>
  <si>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</si>
  <si>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</si>
  <si>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</si>
  <si>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</si>
  <si>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</si>
  <si>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</si>
  <si>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</si>
  <si>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</si>
  <si>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</si>
  <si>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</si>
  <si>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</si>
  <si>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</si>
  <si>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</si>
  <si>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</si>
  <si>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</si>
  <si>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</si>
  <si>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</si>
  <si>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</si>
  <si>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</si>
  <si>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</si>
  <si>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</si>
  <si>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</si>
  <si>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</si>
  <si>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</si>
  <si>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</si>
  <si>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</si>
  <si>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</si>
  <si>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</si>
  <si>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</si>
  <si>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</si>
  <si>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</si>
  <si>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</si>
  <si>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</si>
  <si>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</si>
  <si>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</si>
  <si>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</si>
  <si>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</si>
  <si>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</si>
  <si>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</si>
  <si>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</si>
  <si>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</si>
  <si>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</si>
  <si>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</si>
  <si>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</si>
  <si>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</si>
  <si>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</si>
  <si>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</si>
  <si>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</si>
  <si>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</si>
  <si>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</si>
  <si>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</si>
  <si>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</si>
  <si>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</si>
  <si>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</si>
  <si>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</si>
  <si>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</si>
  <si>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</si>
  <si>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</si>
  <si>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</si>
  <si>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</si>
  <si>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</si>
  <si>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</si>
  <si>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</si>
  <si>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</si>
  <si>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</si>
  <si>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</si>
  <si>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</si>
  <si>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</si>
  <si>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</si>
  <si>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</si>
  <si>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</si>
  <si>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</si>
  <si>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</si>
  <si>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</si>
  <si>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</si>
  <si>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</si>
  <si>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</si>
  <si>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</si>
  <si>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</si>
  <si>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</si>
  <si>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</si>
  <si>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</si>
  <si>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</si>
  <si>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</si>
  <si>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</si>
  <si>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</si>
  <si>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</si>
  <si>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</si>
  <si>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</si>
  <si>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</si>
  <si>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</si>
  <si>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</si>
  <si>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</si>
  <si>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</si>
  <si>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</si>
  <si>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</si>
  <si>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</si>
  <si>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</si>
  <si>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</si>
  <si>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</si>
  <si>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</si>
  <si>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</si>
  <si>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</si>
  <si>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</si>
  <si>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</si>
  <si>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</si>
  <si>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</si>
  <si>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</si>
  <si>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</si>
  <si>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</si>
  <si>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</si>
  <si>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</si>
  <si>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</si>
  <si>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</si>
  <si>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</si>
  <si>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</si>
  <si>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</si>
  <si>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</si>
  <si>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</si>
  <si>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</si>
  <si>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</si>
  <si>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</si>
  <si>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</si>
  <si>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</si>
  <si>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</si>
  <si>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</si>
  <si>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</si>
  <si>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</si>
  <si>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</si>
  <si>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</si>
  <si>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</si>
  <si>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</si>
  <si>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</si>
  <si>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</si>
  <si>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</si>
  <si>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</si>
  <si>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</si>
  <si>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</si>
  <si>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</si>
  <si>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</si>
  <si>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</si>
  <si>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</si>
  <si>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</si>
  <si>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</si>
  <si>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</si>
  <si>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</si>
  <si>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</si>
  <si>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</si>
  <si>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</si>
  <si>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</si>
  <si>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</si>
  <si>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</si>
  <si>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</si>
  <si>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</si>
  <si>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</si>
  <si>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</si>
  <si>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</si>
  <si>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</si>
  <si>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</si>
  <si>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</si>
  <si>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</si>
  <si>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</si>
  <si>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</si>
  <si>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</si>
  <si>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</si>
  <si>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</si>
  <si>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</si>
  <si>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</si>
  <si>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</si>
  <si>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</si>
  <si>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</si>
  <si>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</si>
  <si>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</si>
  <si>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</si>
  <si>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</si>
  <si>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</si>
  <si>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</si>
  <si>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</si>
  <si>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</si>
  <si>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</si>
  <si>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</si>
  <si>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</si>
  <si>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</si>
  <si>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</si>
  <si>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</si>
  <si>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</si>
  <si>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</si>
  <si>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</si>
  <si>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</si>
  <si>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</si>
  <si>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</si>
  <si>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</si>
  <si>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</si>
  <si>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</si>
  <si>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</si>
  <si>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</si>
  <si>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</si>
  <si>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</si>
  <si>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</si>
  <si>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</si>
  <si>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</si>
  <si>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</si>
  <si>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</si>
  <si>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</si>
  <si>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</si>
  <si>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</si>
  <si>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</si>
  <si>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</si>
  <si>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</si>
  <si>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</si>
  <si>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</si>
  <si>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</si>
  <si>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</si>
  <si>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</si>
  <si>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</si>
  <si>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</si>
  <si>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</si>
  <si>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</si>
  <si>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</si>
  <si>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</si>
  <si>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</si>
  <si>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</si>
  <si>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</si>
  <si>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</si>
  <si>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</si>
  <si>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</si>
  <si>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</si>
  <si>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</si>
  <si>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</si>
  <si>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</si>
  <si>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</si>
  <si>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</si>
  <si>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</si>
  <si>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</si>
  <si>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</si>
  <si>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</si>
  <si>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</si>
  <si>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</si>
  <si>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</si>
  <si>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</si>
  <si>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</si>
  <si>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</si>
  <si>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</si>
  <si>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</si>
  <si>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</si>
  <si>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</si>
  <si>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</si>
  <si>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</si>
  <si>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</si>
  <si>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</si>
  <si>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</si>
  <si>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</si>
  <si>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</si>
  <si>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</si>
  <si>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</si>
  <si>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</si>
  <si>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</si>
  <si>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</si>
  <si>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</si>
  <si>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</si>
  <si>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</si>
  <si>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</si>
  <si>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</si>
  <si>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</si>
  <si>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</si>
  <si>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</si>
  <si>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</si>
  <si>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</si>
  <si>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</si>
  <si>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</si>
  <si>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</si>
  <si>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</si>
  <si>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</si>
  <si>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</si>
  <si>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</si>
  <si>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</si>
  <si>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</si>
  <si>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</si>
  <si>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</si>
  <si>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</si>
  <si>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</si>
  <si>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</si>
  <si>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</si>
  <si>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</si>
  <si>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</si>
  <si>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</si>
  <si>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</si>
  <si>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</si>
  <si>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</si>
  <si>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</si>
  <si>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</si>
  <si>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</si>
  <si>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</si>
  <si>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</si>
  <si>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</si>
  <si>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</si>
  <si>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</si>
  <si>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</si>
  <si>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</si>
  <si>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</si>
  <si>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</si>
  <si>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</si>
  <si>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</si>
  <si>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</si>
  <si>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</si>
  <si>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</si>
  <si>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</si>
  <si>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</si>
  <si>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</si>
  <si>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</si>
  <si>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</si>
  <si>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</si>
  <si>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</si>
  <si>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</si>
  <si>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</si>
  <si>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</si>
  <si>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</si>
  <si>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</si>
  <si>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</si>
  <si>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</si>
  <si>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</si>
  <si>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</si>
  <si>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</si>
  <si>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</si>
  <si>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</si>
  <si>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</si>
  <si>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</si>
  <si>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</si>
  <si>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</si>
  <si>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</si>
  <si>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</si>
  <si>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</si>
  <si>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</si>
  <si>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</si>
  <si>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</si>
  <si>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</si>
  <si>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</si>
  <si>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</si>
  <si>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</si>
  <si>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</si>
  <si>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</si>
  <si>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</si>
  <si>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</si>
  <si>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</si>
  <si>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</si>
  <si>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</si>
  <si>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</si>
  <si>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</si>
  <si>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</si>
  <si>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</si>
  <si>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</si>
  <si>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</si>
  <si>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</si>
  <si>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</si>
  <si>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</si>
  <si>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</si>
  <si>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</si>
  <si>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</si>
  <si>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</si>
  <si>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</si>
  <si>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</si>
  <si>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</si>
  <si>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</si>
  <si>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</si>
  <si>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</si>
  <si>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</si>
  <si>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</si>
  <si>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</si>
  <si>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</si>
  <si>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</si>
  <si>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</si>
  <si>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</si>
  <si>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</si>
  <si>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</si>
  <si>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</si>
  <si>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</si>
  <si>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</si>
  <si>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</si>
  <si>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</si>
  <si>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</si>
  <si>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</si>
  <si>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</si>
  <si>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</si>
  <si>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</si>
  <si>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</si>
  <si>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</si>
  <si>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</si>
  <si>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</si>
  <si>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</si>
  <si>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</si>
  <si>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</si>
  <si>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</si>
  <si>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</si>
  <si>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</si>
  <si>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</si>
  <si>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</si>
  <si>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</si>
  <si>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</si>
  <si>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</si>
  <si>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</si>
  <si>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</si>
  <si>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</si>
  <si>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</si>
  <si>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</si>
  <si>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</si>
  <si>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</si>
  <si>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</si>
  <si>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</si>
  <si>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</si>
  <si>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</si>
  <si>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</si>
  <si>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</si>
  <si>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</si>
  <si>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</si>
  <si>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</si>
  <si>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</si>
  <si>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</si>
  <si>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</si>
  <si>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</si>
  <si>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</si>
  <si>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</si>
  <si>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</si>
  <si>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</si>
  <si>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</si>
  <si>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</si>
  <si>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</si>
  <si>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</si>
  <si>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</si>
  <si>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</si>
  <si>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</si>
  <si>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</si>
  <si>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</si>
  <si>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</si>
  <si>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</si>
  <si>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</si>
  <si>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</si>
  <si>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</si>
  <si>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</si>
  <si>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</si>
  <si>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</si>
  <si>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</si>
  <si>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</si>
  <si>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</si>
  <si>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</si>
  <si>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</si>
  <si>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</si>
  <si>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</si>
  <si>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</si>
  <si>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</si>
  <si>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</si>
  <si>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</si>
  <si>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</si>
  <si>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</si>
  <si>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</si>
  <si>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</si>
  <si>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</si>
  <si>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</si>
  <si>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</si>
  <si>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</si>
  <si>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</si>
  <si>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</si>
  <si>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</si>
  <si>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</si>
  <si>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</si>
  <si>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</si>
  <si>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</si>
  <si>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</si>
  <si>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</si>
  <si>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</si>
  <si>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</si>
  <si>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</si>
  <si>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</si>
  <si>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</si>
  <si>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</si>
  <si>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</si>
  <si>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</si>
  <si>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</si>
  <si>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</si>
  <si>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</si>
  <si>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</si>
  <si>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</si>
  <si>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</si>
  <si>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</si>
  <si>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</si>
  <si>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</si>
  <si>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</si>
  <si>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</si>
  <si>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</si>
  <si>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</si>
  <si>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</si>
  <si>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</si>
  <si>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</si>
  <si>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</si>
  <si>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</si>
  <si>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</si>
  <si>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</si>
  <si>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</si>
  <si>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</si>
  <si>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</si>
  <si>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</si>
  <si>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</si>
  <si>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</si>
  <si>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</si>
  <si>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</si>
  <si>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</si>
  <si>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</si>
  <si>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</si>
  <si>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</si>
  <si>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</si>
  <si>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</si>
  <si>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</si>
  <si>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</si>
  <si>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</si>
  <si>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</si>
  <si>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</si>
  <si>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</si>
  <si>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</si>
  <si>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</si>
  <si>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</si>
  <si>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</si>
  <si>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</si>
  <si>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</si>
  <si>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</si>
  <si>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</si>
  <si>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</si>
  <si>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</si>
  <si>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</si>
  <si>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</si>
  <si>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</si>
  <si>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</si>
  <si>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</si>
  <si>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</si>
  <si>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</si>
  <si>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</si>
  <si>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</si>
  <si>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</si>
  <si>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</si>
  <si>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</si>
  <si>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</si>
  <si>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</si>
  <si>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</si>
  <si>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</si>
  <si>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</si>
  <si>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</si>
  <si>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</si>
  <si>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</si>
  <si>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</si>
  <si>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</si>
  <si>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</si>
  <si>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</si>
  <si>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</si>
  <si>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</si>
  <si>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</si>
  <si>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</si>
  <si>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</si>
  <si>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</si>
  <si>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</si>
  <si>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</si>
  <si>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</si>
  <si>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</si>
  <si>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</si>
  <si>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</si>
  <si>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</si>
  <si>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</si>
  <si>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</si>
  <si>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</si>
  <si>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</si>
  <si>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</si>
  <si>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</si>
  <si>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</si>
  <si>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</si>
  <si>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</si>
  <si>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</si>
  <si>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</si>
  <si>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</si>
  <si>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</si>
  <si>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</si>
  <si>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</si>
  <si>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</si>
  <si>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</si>
  <si>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</si>
  <si>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</si>
  <si>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</si>
  <si>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</si>
  <si>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</si>
  <si>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</si>
  <si>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</si>
  <si>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</si>
  <si>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</si>
  <si>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</si>
  <si>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</si>
  <si>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</si>
  <si>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</si>
  <si>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</si>
  <si>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</si>
  <si>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</si>
  <si>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</si>
  <si>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</si>
  <si>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</si>
  <si>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</si>
  <si>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</si>
  <si>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</si>
  <si>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</si>
  <si>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</si>
  <si>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</si>
  <si>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</si>
  <si>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</si>
  <si>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</si>
  <si>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</si>
  <si>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</si>
  <si>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</si>
  <si>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</si>
  <si>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</si>
  <si>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</si>
  <si>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</si>
  <si>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</si>
  <si>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</si>
  <si>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</si>
  <si>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</si>
  <si>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</si>
  <si>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</si>
  <si>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</si>
  <si>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</si>
  <si>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</si>
  <si>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</si>
  <si>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</si>
  <si>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</si>
  <si>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</si>
  <si>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</si>
  <si>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</si>
  <si>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</si>
  <si>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</si>
  <si>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</si>
  <si>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</si>
  <si>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</si>
  <si>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</si>
  <si>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</si>
  <si>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</si>
  <si>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</si>
  <si>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</si>
  <si>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</si>
  <si>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</si>
  <si>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</si>
  <si>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</si>
  <si>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</si>
  <si>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</si>
  <si>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</si>
  <si>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</si>
  <si>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</si>
  <si>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</si>
  <si>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</si>
  <si>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</si>
  <si>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</si>
  <si>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</si>
  <si>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</si>
  <si>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</si>
  <si>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</si>
  <si>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</si>
  <si>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</si>
  <si>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</si>
  <si>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</si>
  <si>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</si>
  <si>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</si>
  <si>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</si>
  <si>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</si>
  <si>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</si>
  <si>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</si>
  <si>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</si>
  <si>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</si>
  <si>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</si>
  <si>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</si>
  <si>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</si>
  <si>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</si>
  <si>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</si>
  <si>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</si>
  <si>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</si>
  <si>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</si>
  <si>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</si>
  <si>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</si>
  <si>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</si>
  <si>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</si>
  <si>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</si>
  <si>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</si>
  <si>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</si>
  <si>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</si>
  <si>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</si>
  <si>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</si>
  <si>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</si>
  <si>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</si>
  <si>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</si>
  <si>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</si>
  <si>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</si>
  <si>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</si>
  <si>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</si>
  <si>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</si>
  <si>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</si>
  <si>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</si>
  <si>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</si>
  <si>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</si>
  <si>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</si>
  <si>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</si>
  <si>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</si>
  <si>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</si>
  <si>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</si>
  <si>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</si>
  <si>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</si>
  <si>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</si>
  <si>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</si>
  <si>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</si>
  <si>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</si>
  <si>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</si>
  <si>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</si>
  <si>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</si>
  <si>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</si>
  <si>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</si>
  <si>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</si>
  <si>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</si>
  <si>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</si>
  <si>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</si>
  <si>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</si>
  <si>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</si>
  <si>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</si>
  <si>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</si>
  <si>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</si>
  <si>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</si>
  <si>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</si>
  <si>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</si>
  <si>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</si>
  <si>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</si>
  <si>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</si>
  <si>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</si>
  <si>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</si>
  <si>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</si>
  <si>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</si>
  <si>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</si>
  <si>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</si>
  <si>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</si>
  <si>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</si>
  <si>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</si>
  <si>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</si>
  <si>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</si>
  <si>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</si>
  <si>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</si>
  <si>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</si>
  <si>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</si>
  <si>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</si>
  <si>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</si>
  <si>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</si>
  <si>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</si>
  <si>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</si>
  <si>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</si>
  <si>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</si>
  <si>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</si>
  <si>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</si>
  <si>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</si>
  <si>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</si>
  <si>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</si>
  <si>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</si>
  <si>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</si>
  <si>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</si>
  <si>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</si>
  <si>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</si>
  <si>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</si>
  <si>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</si>
  <si>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</si>
  <si>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</si>
  <si>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</si>
  <si>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</si>
  <si>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</si>
  <si>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</si>
  <si>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</si>
  <si>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</si>
  <si>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</si>
  <si>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</si>
  <si>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</si>
  <si>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</si>
  <si>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</si>
  <si>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</si>
  <si>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</si>
  <si>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</si>
  <si>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</si>
  <si>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</si>
  <si>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</si>
  <si>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</si>
  <si>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</si>
  <si>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</si>
  <si>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</si>
  <si>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</si>
  <si>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</si>
  <si>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</si>
  <si>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</si>
  <si>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</si>
  <si>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</si>
  <si>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</si>
  <si>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</si>
  <si>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</si>
  <si>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</si>
  <si>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</si>
  <si>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</si>
  <si>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</si>
  <si>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</si>
  <si>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</si>
  <si>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</si>
  <si>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</si>
  <si>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</si>
  <si>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</si>
  <si>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</si>
  <si>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</si>
  <si>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</si>
  <si>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</si>
  <si>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</si>
  <si>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</si>
  <si>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</si>
  <si>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</si>
  <si>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</si>
  <si>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</si>
  <si>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</si>
  <si>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</si>
  <si>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</si>
  <si>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</si>
  <si>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</si>
  <si>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</si>
  <si>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</si>
  <si>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</si>
  <si>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</si>
  <si>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</si>
  <si>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</si>
  <si>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</si>
  <si>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</si>
  <si>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</si>
  <si>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</si>
  <si>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</si>
  <si>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</si>
  <si>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</si>
  <si>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</si>
  <si>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</si>
  <si>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</si>
  <si>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</si>
  <si>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</si>
  <si>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</si>
  <si>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</si>
  <si>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</si>
  <si>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</si>
  <si>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</si>
  <si>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</si>
  <si>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</si>
  <si>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</si>
  <si>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</si>
  <si>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</si>
  <si>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</si>
  <si>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</si>
  <si>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</si>
  <si>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</si>
  <si>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</si>
  <si>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</si>
  <si>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</si>
  <si>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</si>
  <si>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</si>
  <si>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</si>
  <si>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</si>
  <si>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</si>
  <si>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</si>
  <si>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</si>
  <si>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</si>
  <si>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</si>
  <si>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</si>
  <si>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</si>
  <si>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</si>
  <si>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</si>
  <si>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</si>
  <si>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</si>
  <si>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</si>
  <si>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</si>
  <si>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</si>
  <si>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</si>
  <si>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</si>
  <si>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</si>
  <si>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</si>
  <si>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</si>
  <si>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</si>
  <si>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</si>
  <si>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</si>
  <si>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</si>
  <si>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</si>
  <si>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</si>
  <si>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</si>
  <si>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</si>
  <si>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</si>
  <si>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</si>
  <si>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</si>
  <si>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</si>
  <si>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</si>
  <si>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</si>
  <si>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</si>
  <si>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</si>
  <si>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</si>
  <si>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</si>
  <si>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</si>
  <si>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</si>
  <si>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</si>
  <si>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</si>
  <si>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</si>
  <si>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</si>
  <si>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</si>
  <si>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</si>
  <si>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</si>
  <si>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</si>
  <si>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</si>
  <si>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</si>
  <si>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</si>
  <si>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</si>
  <si>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</si>
  <si>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</si>
  <si>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</si>
  <si>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</si>
  <si>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</si>
  <si>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</si>
  <si>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</si>
  <si>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</si>
  <si>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</si>
  <si>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</si>
  <si>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</si>
  <si>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</si>
  <si>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</si>
  <si>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</si>
  <si>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</si>
  <si>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</si>
  <si>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</si>
  <si>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</si>
  <si>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</si>
  <si>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</si>
  <si>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</si>
  <si>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</si>
  <si>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</si>
  <si>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</si>
  <si>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</si>
  <si>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</si>
  <si>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</si>
  <si>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</si>
  <si>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</si>
  <si>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</si>
  <si>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</si>
  <si>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</si>
  <si>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</si>
  <si>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</si>
  <si>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</si>
  <si>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</si>
  <si>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</si>
  <si>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</si>
  <si>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</si>
  <si>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</si>
  <si>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</si>
  <si>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</si>
  <si>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</si>
  <si>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</si>
  <si>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</si>
  <si>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</si>
  <si>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</si>
  <si>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</si>
  <si>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</si>
  <si>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</si>
  <si>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</si>
  <si>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</si>
  <si>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</si>
  <si>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</si>
  <si>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</si>
  <si>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</si>
  <si>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</si>
  <si>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</si>
  <si>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</si>
  <si>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</si>
  <si>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</si>
  <si>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</si>
  <si>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</si>
  <si>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</si>
  <si>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</si>
  <si>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</si>
  <si>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</si>
  <si>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</si>
  <si>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</si>
  <si>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</si>
  <si>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</si>
  <si>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</si>
  <si>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</si>
  <si>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</si>
  <si>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</si>
  <si>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</si>
  <si>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</si>
  <si>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</si>
  <si>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</si>
  <si>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</si>
  <si>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</si>
  <si>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</si>
  <si>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</si>
  <si>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</si>
  <si>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</si>
  <si>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</si>
  <si>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</si>
  <si>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</si>
  <si>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</si>
  <si>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</si>
  <si>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</si>
  <si>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</si>
  <si>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</si>
  <si>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</si>
  <si>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</si>
  <si>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</si>
  <si>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</si>
  <si>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</si>
  <si>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</si>
  <si>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</si>
  <si>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</si>
  <si>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</si>
  <si>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</si>
  <si>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</si>
  <si>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</si>
  <si>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</si>
  <si>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</si>
  <si>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</si>
  <si>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</si>
  <si>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</si>
  <si>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</si>
  <si>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</si>
  <si>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</si>
  <si>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</si>
  <si>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</si>
  <si>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</si>
  <si>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</si>
  <si>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</si>
  <si>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</si>
  <si>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</si>
  <si>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</si>
  <si>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</si>
  <si>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</si>
  <si>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</si>
  <si>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</si>
  <si>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</si>
  <si>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</si>
  <si>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</si>
  <si>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</si>
  <si>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</si>
  <si>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</si>
  <si>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</si>
  <si>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</si>
  <si>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</si>
  <si>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</si>
  <si>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</si>
  <si>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</si>
  <si>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</si>
  <si>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</si>
  <si>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</si>
  <si>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</si>
  <si>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</si>
  <si>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</si>
  <si>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</si>
  <si>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</si>
  <si>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</si>
  <si>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</si>
  <si>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</si>
  <si>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</si>
  <si>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</si>
  <si>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</si>
  <si>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</si>
  <si>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</si>
  <si>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</si>
  <si>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</si>
  <si>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</si>
  <si>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</si>
  <si>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</si>
  <si>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</si>
  <si>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</si>
  <si>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</si>
  <si>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</si>
  <si>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</si>
  <si>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</si>
  <si>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</si>
  <si>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</si>
  <si>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</si>
  <si>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</si>
  <si>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</si>
  <si>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</si>
  <si>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</si>
  <si>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</si>
  <si>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</si>
  <si>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</si>
  <si>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</si>
  <si>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</si>
  <si>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</si>
  <si>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</si>
  <si>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</si>
  <si>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</si>
  <si>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</si>
  <si>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</si>
  <si>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</si>
  <si>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</si>
  <si>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</si>
  <si>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</si>
  <si>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</si>
  <si>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</si>
  <si>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</si>
  <si>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</si>
  <si>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</si>
  <si>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</si>
  <si>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</si>
  <si>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</si>
  <si>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</si>
  <si>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</si>
  <si>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</si>
  <si>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</si>
  <si>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</si>
  <si>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</si>
  <si>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</si>
  <si>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</si>
  <si>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</si>
  <si>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</si>
  <si>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</si>
  <si>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</si>
  <si>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</si>
  <si>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</si>
  <si>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</si>
  <si>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</si>
  <si>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</si>
  <si>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</si>
  <si>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</si>
  <si>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</si>
  <si>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</si>
  <si>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</si>
  <si>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</si>
  <si>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</si>
  <si>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</si>
  <si>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</si>
  <si>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</si>
  <si>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</si>
  <si>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</si>
  <si>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</si>
  <si>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</si>
  <si>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</si>
  <si>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</si>
  <si>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</si>
  <si>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</si>
  <si>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</si>
  <si>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</si>
  <si>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</si>
  <si>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</si>
  <si>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</si>
  <si>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</si>
  <si>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</si>
  <si>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</si>
  <si>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</si>
  <si>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</si>
  <si>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</si>
  <si>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</si>
  <si>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</si>
  <si>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</si>
  <si>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</si>
  <si>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</si>
  <si>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</si>
  <si>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</si>
  <si>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</si>
  <si>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</si>
  <si>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</si>
  <si>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</si>
  <si>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</si>
  <si>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</si>
  <si>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</si>
  <si>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</si>
  <si>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</si>
  <si>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</si>
  <si>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</si>
  <si>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</si>
  <si>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</si>
  <si>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</si>
  <si>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</si>
  <si>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</si>
  <si>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</si>
  <si>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</si>
  <si>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</si>
  <si>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</si>
  <si>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</si>
  <si>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</si>
  <si>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</si>
  <si>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</si>
  <si>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</si>
  <si>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</si>
  <si>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</si>
  <si>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</si>
  <si>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</si>
  <si>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</si>
  <si>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</si>
  <si>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</si>
  <si>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</si>
  <si>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</si>
  <si>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</si>
  <si>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</si>
  <si>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</si>
  <si>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</si>
  <si>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</si>
  <si>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</si>
  <si>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</si>
  <si>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</si>
  <si>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</si>
  <si>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</si>
  <si>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</si>
  <si>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</si>
  <si>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</si>
  <si>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</si>
  <si>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</si>
  <si>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</si>
  <si>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</si>
  <si>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</si>
  <si>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</si>
  <si>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</si>
  <si>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</si>
  <si>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</si>
  <si>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</si>
  <si>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</si>
  <si>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</si>
  <si>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</si>
  <si>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</si>
  <si>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</si>
  <si>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</si>
  <si>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</si>
  <si>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</si>
  <si>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</si>
  <si>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</si>
  <si>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</si>
  <si>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</si>
  <si>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</si>
  <si>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</si>
  <si>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</si>
  <si>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</si>
  <si>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</si>
  <si>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</si>
  <si>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</si>
  <si>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</si>
  <si>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</si>
  <si>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</si>
  <si>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</si>
  <si>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</si>
  <si>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</si>
  <si>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</si>
  <si>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</si>
  <si>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</si>
  <si>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</si>
  <si>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</si>
  <si>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</si>
  <si>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</si>
  <si>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</si>
  <si>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</si>
  <si>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</si>
  <si>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</si>
  <si>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</si>
  <si>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</si>
  <si>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</si>
  <si>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</si>
  <si>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</si>
  <si>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</si>
  <si>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</si>
  <si>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</si>
  <si>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</si>
  <si>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</si>
  <si>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</si>
  <si>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</si>
  <si>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</si>
  <si>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</si>
  <si>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</si>
  <si>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</si>
  <si>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</si>
  <si>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</si>
  <si>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</si>
  <si>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</si>
  <si>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</si>
  <si>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</si>
  <si>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</si>
  <si>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</si>
  <si>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</si>
  <si>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</si>
  <si>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</si>
  <si>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</si>
  <si>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</si>
  <si>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</si>
  <si>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</si>
  <si>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</si>
  <si>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</si>
  <si>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</si>
  <si>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</si>
  <si>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</si>
  <si>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</si>
  <si>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</si>
  <si>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</si>
  <si>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</si>
  <si>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</si>
  <si>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</si>
  <si>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</si>
  <si>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</si>
  <si>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</si>
  <si>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</si>
  <si>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</si>
  <si>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</si>
  <si>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</si>
  <si>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</si>
  <si>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</si>
  <si>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</si>
  <si>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</si>
  <si>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</si>
  <si>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</si>
  <si>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</si>
  <si>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</si>
  <si>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</si>
  <si>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</si>
  <si>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</si>
  <si>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</si>
  <si>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</si>
  <si>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</si>
  <si>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</si>
  <si>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</si>
  <si>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</si>
  <si>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</si>
  <si>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</si>
  <si>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</si>
  <si>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</si>
  <si>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</si>
  <si>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</si>
  <si>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</si>
  <si>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</si>
  <si>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</si>
  <si>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</si>
  <si>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</si>
  <si>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</si>
  <si>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</si>
  <si>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</si>
  <si>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</si>
  <si>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</si>
  <si>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</si>
  <si>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</si>
  <si>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</si>
  <si>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</si>
  <si>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</si>
  <si>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</si>
  <si>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</si>
  <si>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</si>
  <si>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</si>
  <si>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</si>
  <si>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</si>
  <si>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</si>
  <si>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</si>
  <si>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</si>
  <si>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</si>
  <si>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</si>
  <si>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</si>
  <si>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</si>
  <si>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</si>
  <si>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</si>
  <si>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</si>
  <si>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</si>
  <si>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</si>
  <si>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</si>
  <si>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</si>
  <si>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</si>
  <si>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</si>
  <si>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</si>
  <si>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</si>
  <si>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</si>
  <si>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</si>
  <si>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</si>
  <si>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</si>
  <si>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</si>
  <si>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</si>
  <si>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</si>
  <si>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</si>
  <si>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</si>
  <si>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</si>
  <si>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</si>
  <si>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</si>
  <si>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</si>
  <si>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</si>
  <si>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</si>
  <si>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</si>
  <si>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</si>
  <si>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</si>
  <si>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</si>
  <si>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</si>
  <si>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</si>
  <si>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</si>
  <si>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</si>
  <si>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</si>
  <si>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</si>
  <si>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</si>
  <si>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</si>
  <si>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</si>
  <si>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</si>
  <si>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</si>
  <si>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</si>
  <si>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</si>
  <si>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</si>
  <si>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</si>
  <si>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</si>
  <si>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</si>
  <si>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</si>
  <si>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</si>
  <si>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</si>
  <si>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</si>
  <si>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</si>
  <si>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</si>
  <si>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</si>
  <si>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</si>
  <si>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</si>
  <si>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</si>
  <si>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</si>
  <si>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</si>
  <si>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</si>
  <si>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</si>
  <si>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</si>
  <si>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</si>
  <si>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</si>
  <si>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</si>
  <si>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</si>
  <si>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</si>
  <si>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</si>
  <si>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</si>
  <si>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</si>
  <si>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</si>
  <si>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</si>
  <si>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</si>
  <si>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</si>
  <si>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</si>
  <si>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</si>
  <si>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</si>
  <si>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</si>
  <si>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</si>
  <si>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</si>
  <si>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</si>
  <si>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</si>
  <si>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</si>
  <si>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</si>
  <si>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</si>
  <si>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</si>
  <si>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</si>
  <si>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</si>
  <si>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</si>
  <si>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</si>
  <si>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</si>
  <si>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</si>
  <si>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</si>
  <si>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</si>
  <si>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</si>
  <si>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</si>
  <si>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</si>
  <si>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</si>
  <si>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</si>
  <si>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</si>
  <si>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</si>
  <si>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</si>
  <si>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</si>
  <si>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</si>
  <si>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</si>
  <si>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</si>
  <si>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</si>
  <si>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</si>
  <si>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</si>
  <si>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</si>
  <si>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</si>
  <si>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</si>
  <si>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</si>
  <si>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</si>
  <si>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</si>
  <si>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</si>
  <si>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</si>
  <si>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</si>
  <si>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</si>
  <si>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</si>
  <si>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</si>
  <si>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</si>
  <si>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</si>
  <si>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</si>
  <si>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</si>
  <si>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</si>
  <si>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</si>
  <si>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</si>
  <si>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</si>
  <si>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</si>
  <si>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</si>
  <si>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</si>
  <si>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</si>
  <si>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</si>
  <si>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</si>
  <si>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</si>
  <si>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</si>
  <si>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</si>
  <si>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</si>
  <si>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</si>
  <si>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</si>
  <si>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</si>
  <si>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</si>
  <si>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</si>
  <si>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</si>
  <si>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</si>
  <si>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</si>
  <si>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</si>
  <si>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</si>
  <si>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</si>
  <si>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</si>
  <si>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</si>
  <si>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</si>
  <si>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</si>
  <si>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</si>
  <si>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</si>
  <si>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</si>
  <si>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</si>
  <si>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</si>
  <si>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</si>
  <si>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</si>
  <si>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</si>
  <si>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</si>
  <si>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</si>
  <si>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</si>
  <si>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</si>
  <si>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</si>
  <si>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</si>
  <si>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</si>
  <si>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</si>
  <si>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</si>
  <si>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</si>
  <si>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</si>
  <si>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</si>
  <si>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</si>
  <si>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</si>
  <si>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</si>
  <si>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</si>
  <si>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</si>
  <si>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</si>
  <si>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</si>
  <si>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</si>
  <si>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</si>
  <si>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</si>
  <si>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</si>
  <si>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</si>
  <si>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</si>
  <si>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</si>
  <si>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</si>
  <si>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</si>
  <si>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</si>
  <si>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</si>
  <si>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</si>
  <si>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</si>
  <si>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</si>
  <si>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</si>
  <si>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</si>
  <si>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</si>
  <si>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</si>
  <si>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</si>
  <si>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</si>
  <si>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</si>
  <si>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</si>
  <si>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</si>
  <si>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</si>
  <si>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</si>
  <si>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</si>
  <si>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</si>
  <si>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</si>
  <si>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</si>
  <si>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</si>
  <si>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</si>
  <si>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</si>
  <si>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</si>
  <si>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</si>
  <si>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</si>
  <si>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</si>
  <si>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</si>
  <si>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</si>
  <si>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</si>
  <si>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</si>
  <si>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</si>
  <si>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</si>
  <si>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</si>
  <si>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</si>
  <si>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</si>
  <si>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</si>
  <si>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</si>
  <si>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</si>
  <si>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</si>
  <si>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</si>
  <si>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</si>
  <si>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</si>
  <si>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</si>
  <si>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</si>
  <si>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</si>
  <si>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</si>
  <si>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</si>
  <si>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</si>
  <si>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</si>
  <si>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</si>
  <si>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</si>
  <si>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</si>
  <si>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</si>
  <si>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</si>
  <si>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</si>
  <si>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</si>
  <si>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</si>
  <si>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</si>
  <si>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</si>
  <si>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</si>
  <si>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</si>
  <si>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</si>
  <si>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</si>
  <si>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</si>
  <si>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</si>
  <si>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</si>
  <si>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</si>
  <si>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</si>
  <si>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</si>
  <si>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</si>
  <si>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</si>
  <si>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</si>
  <si>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</si>
  <si>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</si>
  <si>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</si>
  <si>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</si>
  <si>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</si>
  <si>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</si>
  <si>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</si>
  <si>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</si>
  <si>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</si>
  <si>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</si>
  <si>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</si>
  <si>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</si>
  <si>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</si>
  <si>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</si>
  <si>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</si>
  <si>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</si>
  <si>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</si>
  <si>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</si>
  <si>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</si>
  <si>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</si>
  <si>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</si>
  <si>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</si>
  <si>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</si>
  <si>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</si>
  <si>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</si>
  <si>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</si>
  <si>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</si>
  <si>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</si>
  <si>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</si>
  <si>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</si>
  <si>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</si>
  <si>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</si>
  <si>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</si>
  <si>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</si>
  <si>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</si>
  <si>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</si>
  <si>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</si>
  <si>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</si>
  <si>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</si>
  <si>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</si>
  <si>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</si>
  <si>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</si>
  <si>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</si>
  <si>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</si>
  <si>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</si>
  <si>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</si>
  <si>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</si>
  <si>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</si>
  <si>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</si>
  <si>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</si>
  <si>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</si>
  <si>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</si>
  <si>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</si>
  <si>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</si>
  <si>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</si>
  <si>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</si>
  <si>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</si>
  <si>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</si>
  <si>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</si>
  <si>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</si>
  <si>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</si>
  <si>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</si>
  <si>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</si>
  <si>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</si>
  <si>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</si>
  <si>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</si>
  <si>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</si>
  <si>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</si>
  <si>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</si>
  <si>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</si>
  <si>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</si>
  <si>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</si>
  <si>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</si>
  <si>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</si>
  <si>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</si>
  <si>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</si>
  <si>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</si>
  <si>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</si>
  <si>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</si>
  <si>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</si>
  <si>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</si>
  <si>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</si>
  <si>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</si>
  <si>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</si>
  <si>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</si>
  <si>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</si>
  <si>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</si>
  <si>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</si>
  <si>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</si>
  <si>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</si>
  <si>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</si>
  <si>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</si>
  <si>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</si>
  <si>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</si>
  <si>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</si>
  <si>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</si>
  <si>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</si>
  <si>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</si>
  <si>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</si>
  <si>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</si>
  <si>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</si>
  <si>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</si>
  <si>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</si>
  <si>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</si>
  <si>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</si>
  <si>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</si>
  <si>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</si>
  <si>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</si>
  <si>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</si>
  <si>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</si>
  <si>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</si>
  <si>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</si>
  <si>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</si>
  <si>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</si>
  <si>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</si>
  <si>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</si>
  <si>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</si>
  <si>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</si>
  <si>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</si>
  <si>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</si>
  <si>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</si>
  <si>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</si>
  <si>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</si>
  <si>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</si>
  <si>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</si>
  <si>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</si>
  <si>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</si>
  <si>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</si>
  <si>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</si>
  <si>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</si>
  <si>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</si>
  <si>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</si>
  <si>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</si>
  <si>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</si>
  <si>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</si>
  <si>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</si>
  <si>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</si>
  <si>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</si>
  <si>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</si>
  <si>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</si>
  <si>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</si>
  <si>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</si>
  <si>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</si>
  <si>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</si>
  <si>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</si>
  <si>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</si>
  <si>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</si>
  <si>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</si>
  <si>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</si>
  <si>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</si>
  <si>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</si>
  <si>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</si>
  <si>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</si>
  <si>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</si>
  <si>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</si>
  <si>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</si>
  <si>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</si>
  <si>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</si>
  <si>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</si>
  <si>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</si>
  <si>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</si>
  <si>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</si>
  <si>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</si>
  <si>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</si>
  <si>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</si>
  <si>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</si>
  <si>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</si>
  <si>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</si>
  <si>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</si>
  <si>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</si>
  <si>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</si>
  <si>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</si>
  <si>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</si>
  <si>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</si>
  <si>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</si>
  <si>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</si>
  <si>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</si>
  <si>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</si>
  <si>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</si>
  <si>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</si>
  <si>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</si>
  <si>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</si>
  <si>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</si>
  <si>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</si>
  <si>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</si>
  <si>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</si>
  <si>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</si>
  <si>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</si>
  <si>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</si>
  <si>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</si>
  <si>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</si>
  <si>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</si>
  <si>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</si>
  <si>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</si>
  <si>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</si>
  <si>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</si>
  <si>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</si>
  <si>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</si>
  <si>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</si>
  <si>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</si>
  <si>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</si>
  <si>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</si>
  <si>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</si>
  <si>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</si>
  <si>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</si>
  <si>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</si>
  <si>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</si>
  <si>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</si>
  <si>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</si>
  <si>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</si>
  <si>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</si>
  <si>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</si>
  <si>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</si>
  <si>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</si>
  <si>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</si>
  <si>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</si>
  <si>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</si>
  <si>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</si>
  <si>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</si>
  <si>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</si>
  <si>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</si>
  <si>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</si>
  <si>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</si>
  <si>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</si>
  <si>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</si>
  <si>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</si>
  <si>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</si>
  <si>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</si>
  <si>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</si>
  <si>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</si>
  <si>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</si>
  <si>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</si>
  <si>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</si>
  <si>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</si>
  <si>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</si>
  <si>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</si>
  <si>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</si>
  <si>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</si>
  <si>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</si>
  <si>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</si>
  <si>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</si>
  <si>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</si>
  <si>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</si>
  <si>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</si>
  <si>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</si>
  <si>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</si>
  <si>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</si>
  <si>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</si>
  <si>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</si>
  <si>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</si>
  <si>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</si>
  <si>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</si>
  <si>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</si>
  <si>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</si>
  <si>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</si>
  <si>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</si>
  <si>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</si>
  <si>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</si>
  <si>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</si>
  <si>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</si>
  <si>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</si>
  <si>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</si>
  <si>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</si>
  <si>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</si>
  <si>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</si>
  <si>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</si>
  <si>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</si>
  <si>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</si>
  <si>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</si>
  <si>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</si>
  <si>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</si>
  <si>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</si>
  <si>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</si>
  <si>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</si>
  <si>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</si>
  <si>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</si>
  <si>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</si>
  <si>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</si>
  <si>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</si>
  <si>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</si>
  <si>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</si>
  <si>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</si>
  <si>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</si>
  <si>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</si>
  <si>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</si>
  <si>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</si>
  <si>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</si>
  <si>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</si>
  <si>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</si>
  <si>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</si>
  <si>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</si>
  <si>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</si>
  <si>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</si>
  <si>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</si>
  <si>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</si>
  <si>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</si>
  <si>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</si>
  <si>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</si>
  <si>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</si>
  <si>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</si>
  <si>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</si>
  <si>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</si>
  <si>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</si>
  <si>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</si>
  <si>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</si>
  <si>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</si>
  <si>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</si>
  <si>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</si>
  <si>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</si>
  <si>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</si>
  <si>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</si>
  <si>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</si>
  <si>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</si>
  <si>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</si>
  <si>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</si>
  <si>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</si>
  <si>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</si>
  <si>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</si>
  <si>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</si>
  <si>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</si>
  <si>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</si>
  <si>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</si>
  <si>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</si>
  <si>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</si>
  <si>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</si>
  <si>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</si>
  <si>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</si>
  <si>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</si>
  <si>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</si>
  <si>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</si>
  <si>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</si>
  <si>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</si>
  <si>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</si>
  <si>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</si>
  <si>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</si>
  <si>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</si>
  <si>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</si>
  <si>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</si>
  <si>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</si>
  <si>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</si>
  <si>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</si>
  <si>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</si>
  <si>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</si>
  <si>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</si>
  <si>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</si>
  <si>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</si>
  <si>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</si>
  <si>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</si>
  <si>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</si>
  <si>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</si>
  <si>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</si>
  <si>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</si>
  <si>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</si>
  <si>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</si>
  <si>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</si>
  <si>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</si>
  <si>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</si>
  <si>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</si>
  <si>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</si>
  <si>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</si>
  <si>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</si>
  <si>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</si>
  <si>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</si>
  <si>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</si>
  <si>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</si>
  <si>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</si>
  <si>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</si>
  <si>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</si>
  <si>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</si>
  <si>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</si>
  <si>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</si>
  <si>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</si>
  <si>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</si>
  <si>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</si>
  <si>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</si>
  <si>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</si>
  <si>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</si>
  <si>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</si>
  <si>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</si>
  <si>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</si>
  <si>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</si>
  <si>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</si>
  <si>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</si>
  <si>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</si>
  <si>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</si>
  <si>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</si>
  <si>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</si>
  <si>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</si>
  <si>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</si>
  <si>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</si>
  <si>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</si>
  <si>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</si>
  <si>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</si>
  <si>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</si>
  <si>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</si>
  <si>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</si>
  <si>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</si>
  <si>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</si>
  <si>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</si>
  <si>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</si>
  <si>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</si>
  <si>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</si>
  <si>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</si>
  <si>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</si>
  <si>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</si>
  <si>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</si>
  <si>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</si>
  <si>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</si>
  <si>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</si>
  <si>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</si>
  <si>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</si>
  <si>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</si>
  <si>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</si>
  <si>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</si>
  <si>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</si>
  <si>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</si>
  <si>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</si>
  <si>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</si>
  <si>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</si>
  <si>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</si>
  <si>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</si>
  <si>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</si>
  <si>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</si>
  <si>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</si>
  <si>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</si>
  <si>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</si>
  <si>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</si>
  <si>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</si>
  <si>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</si>
  <si>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</si>
  <si>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</si>
  <si>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</si>
  <si>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</si>
  <si>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</si>
  <si>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</si>
  <si>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</si>
  <si>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</si>
  <si>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</si>
  <si>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</si>
  <si>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</si>
  <si>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</si>
  <si>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</si>
  <si>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</si>
  <si>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</si>
  <si>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</si>
  <si>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</si>
  <si>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</si>
  <si>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</si>
  <si>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</si>
  <si>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</si>
  <si>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</si>
  <si>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</si>
  <si>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</si>
  <si>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</si>
  <si>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</si>
  <si>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</si>
  <si>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</si>
  <si>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</si>
  <si>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</si>
  <si>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</si>
  <si>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</si>
  <si>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</si>
  <si>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</si>
  <si>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</si>
  <si>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</si>
  <si>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</si>
  <si>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</si>
  <si>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</si>
  <si>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</si>
  <si>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</si>
  <si>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</si>
  <si>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</si>
  <si>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</si>
  <si>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</si>
  <si>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</si>
  <si>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</si>
  <si>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</si>
  <si>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</si>
  <si>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</si>
  <si>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</si>
  <si>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</si>
  <si>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</si>
  <si>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</si>
  <si>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</si>
  <si>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</si>
  <si>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</si>
  <si>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</si>
  <si>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</si>
  <si>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</si>
  <si>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</si>
  <si>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</si>
  <si>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</si>
  <si>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</si>
  <si>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</si>
  <si>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</si>
  <si>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</si>
  <si>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</si>
  <si>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</si>
  <si>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</si>
  <si>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</si>
  <si>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</si>
  <si>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</si>
  <si>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</si>
  <si>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</si>
  <si>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</si>
  <si>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</si>
  <si>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</si>
  <si>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</si>
  <si>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</si>
  <si>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</si>
  <si>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</si>
  <si>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</si>
  <si>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</si>
  <si>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</si>
  <si>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</si>
  <si>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</si>
  <si>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</si>
  <si>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</si>
  <si>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</si>
  <si>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</si>
  <si>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</si>
  <si>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</si>
  <si>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</si>
  <si>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</si>
  <si>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</si>
  <si>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</si>
  <si>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</si>
  <si>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</si>
  <si>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</si>
  <si>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</si>
  <si>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</si>
  <si>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</si>
  <si>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</si>
  <si>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</si>
  <si>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</si>
  <si>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</si>
  <si>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</si>
  <si>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</si>
  <si>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</si>
  <si>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</si>
  <si>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</si>
  <si>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</si>
  <si>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</si>
  <si>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</si>
  <si>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</si>
  <si>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</si>
  <si>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</si>
  <si>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</si>
  <si>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</si>
  <si>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</si>
  <si>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</si>
  <si>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</si>
  <si>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</si>
  <si>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</si>
  <si>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</si>
  <si>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</si>
  <si>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</si>
  <si>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</si>
  <si>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</si>
  <si>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</si>
  <si>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</si>
  <si>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</si>
  <si>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</si>
  <si>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</si>
  <si>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</si>
  <si>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</si>
  <si>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</si>
  <si>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</si>
  <si>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</si>
  <si>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</si>
  <si>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</si>
  <si>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</si>
  <si>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</si>
  <si>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</si>
  <si>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</si>
  <si>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</si>
  <si>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</si>
  <si>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</si>
  <si>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</si>
  <si>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</si>
  <si>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</si>
  <si>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</si>
  <si>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</si>
  <si>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</si>
  <si>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</si>
  <si>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</si>
  <si>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</si>
  <si>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</si>
  <si>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</si>
  <si>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</si>
  <si>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</si>
  <si>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</si>
  <si>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</si>
  <si>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</si>
  <si>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</si>
  <si>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</si>
  <si>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</si>
  <si>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</si>
  <si>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</si>
  <si>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</si>
  <si>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</si>
  <si>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</si>
  <si>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</si>
  <si>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</si>
  <si>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</si>
  <si>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</si>
  <si>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</si>
  <si>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</si>
  <si>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</si>
  <si>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</si>
  <si>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</si>
  <si>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</si>
  <si>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</si>
  <si>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</si>
  <si>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</si>
  <si>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</si>
  <si>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</si>
  <si>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</si>
  <si>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</si>
  <si>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</si>
  <si>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</si>
  <si>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</si>
  <si>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</si>
  <si>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</si>
  <si>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</si>
  <si>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</si>
  <si>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</si>
  <si>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</si>
  <si>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</si>
  <si>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</si>
  <si>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</si>
  <si>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</si>
  <si>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</si>
  <si>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</si>
  <si>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</si>
  <si>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</si>
  <si>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</si>
  <si>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</si>
  <si>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</si>
  <si>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</si>
  <si>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</si>
  <si>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</si>
  <si>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</si>
  <si>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</si>
  <si>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</si>
  <si>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</si>
  <si>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</si>
  <si>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</si>
  <si>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</si>
  <si>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</si>
  <si>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</si>
  <si>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</si>
  <si>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</si>
  <si>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</si>
  <si>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</si>
  <si>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</si>
  <si>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</si>
  <si>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</si>
  <si>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</si>
  <si>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</si>
  <si>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</si>
  <si>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</si>
  <si>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</si>
  <si>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</si>
  <si>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</si>
  <si>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</si>
  <si>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</si>
  <si>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</si>
  <si>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</si>
  <si>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</si>
  <si>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</si>
  <si>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</si>
  <si>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</si>
  <si>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</si>
  <si>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</si>
  <si>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</si>
  <si>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</si>
  <si>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</si>
  <si>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</si>
  <si>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</si>
  <si>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</si>
  <si>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</si>
  <si>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</si>
  <si>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</si>
  <si>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</si>
  <si>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</si>
  <si>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</si>
  <si>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</si>
  <si>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</si>
  <si>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</si>
  <si>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</si>
  <si>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</si>
  <si>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</si>
  <si>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</si>
  <si>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</si>
  <si>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</si>
  <si>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</si>
  <si>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</si>
  <si>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</si>
  <si>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</si>
  <si>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</si>
  <si>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</si>
  <si>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</si>
  <si>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</si>
  <si>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</si>
  <si>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</si>
  <si>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</si>
  <si>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</si>
  <si>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</si>
  <si>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</si>
  <si>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</si>
  <si>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</si>
  <si>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</si>
  <si>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</si>
  <si>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</si>
  <si>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</si>
  <si>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</si>
  <si>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</si>
  <si>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</si>
  <si>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</si>
  <si>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</si>
  <si>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</si>
  <si>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</si>
  <si>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</si>
  <si>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</si>
  <si>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</si>
  <si>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</si>
  <si>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</si>
  <si>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</si>
  <si>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</si>
  <si>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</si>
  <si>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</si>
  <si>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</si>
  <si>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</si>
  <si>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</si>
  <si>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</si>
  <si>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</si>
  <si>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</si>
  <si>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</si>
  <si>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</si>
  <si>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</si>
  <si>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</si>
  <si>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</si>
  <si>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</si>
  <si>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</si>
  <si>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</si>
  <si>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</si>
  <si>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</si>
  <si>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</si>
  <si>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</si>
  <si>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</si>
  <si>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</si>
  <si>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</si>
  <si>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</si>
  <si>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</si>
  <si>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</si>
  <si>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</si>
  <si>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</si>
  <si>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</si>
  <si>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</si>
  <si>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</si>
  <si>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</si>
  <si>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</si>
  <si>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</si>
  <si>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</si>
  <si>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</si>
  <si>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</si>
  <si>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</si>
  <si>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</si>
  <si>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</si>
  <si>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</si>
  <si>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</si>
  <si>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</si>
  <si>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</si>
  <si>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</si>
  <si>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</si>
  <si>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</si>
  <si>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</si>
  <si>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</si>
  <si>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</si>
  <si>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</si>
  <si>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</si>
  <si>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</si>
  <si>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</si>
  <si>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</si>
  <si>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</si>
  <si>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</si>
  <si>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</si>
  <si>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</si>
  <si>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</si>
  <si>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</si>
  <si>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</si>
  <si>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</si>
  <si>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</si>
  <si>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</si>
  <si>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</si>
  <si>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</si>
  <si>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</si>
  <si>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</si>
  <si>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</si>
  <si>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</si>
  <si>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</si>
  <si>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</si>
  <si>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</si>
  <si>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</si>
  <si>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</si>
  <si>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</si>
  <si>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</si>
  <si>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</si>
  <si>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</si>
  <si>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</si>
  <si>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</si>
  <si>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</si>
  <si>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</si>
  <si>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</si>
  <si>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</si>
  <si>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</si>
  <si>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</si>
  <si>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</si>
  <si>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</si>
  <si>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</si>
  <si>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</si>
  <si>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</si>
  <si>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</si>
  <si>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</si>
  <si>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</si>
  <si>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</si>
  <si>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</si>
  <si>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</si>
  <si>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</si>
  <si>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</si>
  <si>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</si>
  <si>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</si>
  <si>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</si>
  <si>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</si>
  <si>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</si>
  <si>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</si>
  <si>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</si>
  <si>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</si>
  <si>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</si>
  <si>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</si>
  <si>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</si>
  <si>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</si>
  <si>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</si>
  <si>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</si>
  <si>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</si>
  <si>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</si>
  <si>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</si>
  <si>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</si>
  <si>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</si>
  <si>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</si>
  <si>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</si>
  <si>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</si>
  <si>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</si>
  <si>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</si>
  <si>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</si>
  <si>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</si>
  <si>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</si>
  <si>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</si>
  <si>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</si>
  <si>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</si>
  <si>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</si>
  <si>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</si>
  <si>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</si>
  <si>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</si>
  <si>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</si>
  <si>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</si>
  <si>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</si>
  <si>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</si>
  <si>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</si>
  <si>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</si>
  <si>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</si>
  <si>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</si>
  <si>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</si>
  <si>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</si>
  <si>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</si>
  <si>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</si>
  <si>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</si>
  <si>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</si>
  <si>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</si>
  <si>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</si>
  <si>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</si>
  <si>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</si>
  <si>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</si>
  <si>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</si>
  <si>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</si>
  <si>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</si>
  <si>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</si>
  <si>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</si>
  <si>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</si>
  <si>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</si>
  <si>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</si>
  <si>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</si>
  <si>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</si>
  <si>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</si>
  <si>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</si>
  <si>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</si>
  <si>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</si>
  <si>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</si>
  <si>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</si>
  <si>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</si>
  <si>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</si>
  <si>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</si>
  <si>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</si>
  <si>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</si>
  <si>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</si>
  <si>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</si>
  <si>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</si>
  <si>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</si>
  <si>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</si>
  <si>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</si>
  <si>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</si>
  <si>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</si>
  <si>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</si>
  <si>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</si>
  <si>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</si>
  <si>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</si>
  <si>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</si>
  <si>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</si>
  <si>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</si>
  <si>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</si>
  <si>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</si>
  <si>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</si>
  <si>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</si>
  <si>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</si>
  <si>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</si>
  <si>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</si>
  <si>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</si>
  <si>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</si>
  <si>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</si>
  <si>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</si>
  <si>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</si>
  <si>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</si>
  <si>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</si>
  <si>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</si>
  <si>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</si>
  <si>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</si>
  <si>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</si>
  <si>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</si>
  <si>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</si>
  <si>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</si>
  <si>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</si>
  <si>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</si>
  <si>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</si>
  <si>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</si>
  <si>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</si>
  <si>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</si>
  <si>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</si>
  <si>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</si>
  <si>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</si>
  <si>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</si>
  <si>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</si>
  <si>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</si>
  <si>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</si>
  <si>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</si>
  <si>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</si>
  <si>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</si>
  <si>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</si>
  <si>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</si>
  <si>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</si>
  <si>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</si>
  <si>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</si>
  <si>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</si>
  <si>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</si>
  <si>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</si>
  <si>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</si>
  <si>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</si>
  <si>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</si>
  <si>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</si>
  <si>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</si>
  <si>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</si>
  <si>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</si>
  <si>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</si>
  <si>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</si>
  <si>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</si>
  <si>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</si>
  <si>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</si>
  <si>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</si>
  <si>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</si>
  <si>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</si>
  <si>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</si>
  <si>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</si>
  <si>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</si>
  <si>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</si>
  <si>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</si>
  <si>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</si>
  <si>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</si>
  <si>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</si>
  <si>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</si>
  <si>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</si>
  <si>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</si>
  <si>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</si>
  <si>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</si>
  <si>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</si>
  <si>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</si>
  <si>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</si>
  <si>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</si>
  <si>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</si>
  <si>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</si>
  <si>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</si>
  <si>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</si>
  <si>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</si>
  <si>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</si>
  <si>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</si>
  <si>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</si>
  <si>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</si>
  <si>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</si>
  <si>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</si>
  <si>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</si>
  <si>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</si>
  <si>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</si>
  <si>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</si>
  <si>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</si>
  <si>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</si>
  <si>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</si>
  <si>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</si>
  <si>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</si>
  <si>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</si>
  <si>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</si>
  <si>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</si>
  <si>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</si>
  <si>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</si>
  <si>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</si>
  <si>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</si>
  <si>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</si>
  <si>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</si>
  <si>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</si>
  <si>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</si>
  <si>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</si>
  <si>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</si>
  <si>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</si>
  <si>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</si>
  <si>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</si>
  <si>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</si>
  <si>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</si>
  <si>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</si>
  <si>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</si>
  <si>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</si>
  <si>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</si>
  <si>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</si>
  <si>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</si>
  <si>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</si>
  <si>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</si>
  <si>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</si>
  <si>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</si>
  <si>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</si>
  <si>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</si>
  <si>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</si>
  <si>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</si>
  <si>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</si>
  <si>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</si>
  <si>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</si>
  <si>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</si>
  <si>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</si>
  <si>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</si>
  <si>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</si>
  <si>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</si>
  <si>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</si>
  <si>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</si>
  <si>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</si>
  <si>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</si>
  <si>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</si>
  <si>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</si>
  <si>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</si>
  <si>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</si>
  <si>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</si>
  <si>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</si>
  <si>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</si>
  <si>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</si>
  <si>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</si>
  <si>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</si>
  <si>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</si>
  <si>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</si>
  <si>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</si>
  <si>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</si>
  <si>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</si>
  <si>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</si>
  <si>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</si>
  <si>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</si>
  <si>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</si>
  <si>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</si>
  <si>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</si>
  <si>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</si>
  <si>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</si>
  <si>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</si>
  <si>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</si>
  <si>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</si>
  <si>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</si>
  <si>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</si>
  <si>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</si>
  <si>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</si>
  <si>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</si>
  <si>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</si>
  <si>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</si>
  <si>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</si>
  <si>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</si>
  <si>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</si>
  <si>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</si>
  <si>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</si>
  <si>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</si>
  <si>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</si>
  <si>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</si>
  <si>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</si>
  <si>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</si>
  <si>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</si>
  <si>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</si>
  <si>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</si>
  <si>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</si>
  <si>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</si>
  <si>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</si>
  <si>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</si>
  <si>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</si>
  <si>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</si>
  <si>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</si>
  <si>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</si>
  <si>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</si>
  <si>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</si>
  <si>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</si>
  <si>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</si>
  <si>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</si>
  <si>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</si>
  <si>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</si>
  <si>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</si>
  <si>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</si>
  <si>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</si>
  <si>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</si>
  <si>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</si>
  <si>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</si>
  <si>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</si>
  <si>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</si>
  <si>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</si>
  <si>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</si>
  <si>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</si>
  <si>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</si>
  <si>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</si>
  <si>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</si>
  <si>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</si>
  <si>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</si>
  <si>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</si>
  <si>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</si>
  <si>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</si>
  <si>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</si>
  <si>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</si>
  <si>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</si>
  <si>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</si>
  <si>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</si>
  <si>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</si>
  <si>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</si>
  <si>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</si>
  <si>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</si>
  <si>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</si>
  <si>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</si>
  <si>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</si>
  <si>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</si>
  <si>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</si>
  <si>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</si>
  <si>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</si>
  <si>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</si>
  <si>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</si>
  <si>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</si>
  <si>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</si>
  <si>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</si>
  <si>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</si>
  <si>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</si>
  <si>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</si>
  <si>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</si>
  <si>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</si>
  <si>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</si>
  <si>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</si>
  <si>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</si>
  <si>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</si>
  <si>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</si>
  <si>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</si>
  <si>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</si>
  <si>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</si>
  <si>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</si>
  <si>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</si>
  <si>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</si>
  <si>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</si>
  <si>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</si>
  <si>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</si>
  <si>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</si>
  <si>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</si>
  <si>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</si>
  <si>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</si>
  <si>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</si>
  <si>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</si>
  <si>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</si>
  <si>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</si>
  <si>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</si>
  <si>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</si>
  <si>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</si>
  <si>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</si>
  <si>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</si>
  <si>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</si>
  <si>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</si>
  <si>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</si>
  <si>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</si>
  <si>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</si>
  <si>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</si>
  <si>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</si>
  <si>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</si>
  <si>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</si>
  <si>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</si>
  <si>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</si>
  <si>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</si>
  <si>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</si>
  <si>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</si>
  <si>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</si>
  <si>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</si>
  <si>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</si>
  <si>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</si>
  <si>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</si>
  <si>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</si>
  <si>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</si>
  <si>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</si>
  <si>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</si>
  <si>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</si>
  <si>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</si>
  <si>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</si>
  <si>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</si>
  <si>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</si>
  <si>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</si>
  <si>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</si>
  <si>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</si>
  <si>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</si>
  <si>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</si>
  <si>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</si>
  <si>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</si>
  <si>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</si>
  <si>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</si>
  <si>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</si>
  <si>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</si>
  <si>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</si>
  <si>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</si>
  <si>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</si>
  <si>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</si>
  <si>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</si>
  <si>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</si>
  <si>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</si>
  <si>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</si>
  <si>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</si>
  <si>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</si>
  <si>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</si>
  <si>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</si>
  <si>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</si>
  <si>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</si>
  <si>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</si>
  <si>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</si>
  <si>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</si>
  <si>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</si>
  <si>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</si>
  <si>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</si>
  <si>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</si>
  <si>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</si>
  <si>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</si>
  <si>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</si>
  <si>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</si>
  <si>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</si>
  <si>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</si>
  <si>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</si>
  <si>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</si>
  <si>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</si>
  <si>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</si>
  <si>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</si>
  <si>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</si>
  <si>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</si>
  <si>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</si>
  <si>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</si>
  <si>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</si>
  <si>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</si>
  <si>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</si>
  <si>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</si>
  <si>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</si>
  <si>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</si>
  <si>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</si>
  <si>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</si>
  <si>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</si>
  <si>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</si>
  <si>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</si>
  <si>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</si>
  <si>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</si>
  <si>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</si>
  <si>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</si>
  <si>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</si>
  <si>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</si>
  <si>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</si>
  <si>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</si>
  <si>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</si>
  <si>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</si>
  <si>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</si>
  <si>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</si>
  <si>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</si>
  <si>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</si>
  <si>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</si>
  <si>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</si>
  <si>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</si>
  <si>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</si>
  <si>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</si>
  <si>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</si>
  <si>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</si>
  <si>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</si>
  <si>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</si>
  <si>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</si>
  <si>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</si>
  <si>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</si>
  <si>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</si>
  <si>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</si>
  <si>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</si>
  <si>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</si>
  <si>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</si>
  <si>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</si>
  <si>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</si>
  <si>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</si>
  <si>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</si>
  <si>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</si>
  <si>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</si>
  <si>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</si>
  <si>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</si>
  <si>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</si>
  <si>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</si>
  <si>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</si>
  <si>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</si>
  <si>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</si>
  <si>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</si>
  <si>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</si>
  <si>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</si>
  <si>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</si>
  <si>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</si>
  <si>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</si>
  <si>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</si>
  <si>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</si>
  <si>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</si>
  <si>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</si>
  <si>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</si>
  <si>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</si>
  <si>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</si>
  <si>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</si>
  <si>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</si>
  <si>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</si>
  <si>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</si>
  <si>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</si>
  <si>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</si>
  <si>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</si>
  <si>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</si>
  <si>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</si>
  <si>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</si>
  <si>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</si>
  <si>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</si>
  <si>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</si>
  <si>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</si>
  <si>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</si>
  <si>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</si>
  <si>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</si>
  <si>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</si>
  <si>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</si>
  <si>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</si>
  <si>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</si>
  <si>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</si>
  <si>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</si>
  <si>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</si>
  <si>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</si>
  <si>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</si>
  <si>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</si>
  <si>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</si>
  <si>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</si>
  <si>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</si>
  <si>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</si>
  <si>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</si>
  <si>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</si>
  <si>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</si>
  <si>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</si>
  <si>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</si>
  <si>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</si>
  <si>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</si>
  <si>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</si>
  <si>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</si>
  <si>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</si>
  <si>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</si>
  <si>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</si>
  <si>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</si>
  <si>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</si>
  <si>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</si>
  <si>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</si>
  <si>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</si>
  <si>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</si>
  <si>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</si>
  <si>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</si>
  <si>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</si>
  <si>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</si>
  <si>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</si>
  <si>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</si>
  <si>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</si>
  <si>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</si>
  <si>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</si>
  <si>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</si>
  <si>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</si>
  <si>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</si>
  <si>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</si>
  <si>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</si>
  <si>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</si>
  <si>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</si>
  <si>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</si>
  <si>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</si>
  <si>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</si>
  <si>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</si>
  <si>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</si>
  <si>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</si>
  <si>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</si>
  <si>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</si>
  <si>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</si>
  <si>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</si>
  <si>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</si>
  <si>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</si>
  <si>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</si>
  <si>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</si>
  <si>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</si>
  <si>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</si>
  <si>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</si>
  <si>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</si>
  <si>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</si>
  <si>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</si>
  <si>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</si>
  <si>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</si>
  <si>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</si>
  <si>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</si>
  <si>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</si>
  <si>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</si>
  <si>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</si>
  <si>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</si>
  <si>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</si>
  <si>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</si>
  <si>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</si>
  <si>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</si>
  <si>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</si>
  <si>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</si>
  <si>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</si>
  <si>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</si>
  <si>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</si>
  <si>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</si>
  <si>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</si>
  <si>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</si>
  <si>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</si>
  <si>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</si>
  <si>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</si>
  <si>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</si>
  <si>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</si>
  <si>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</si>
  <si>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</si>
  <si>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</si>
  <si>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</si>
  <si>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</si>
  <si>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</si>
  <si>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</si>
  <si>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</si>
  <si>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</si>
  <si>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</si>
  <si>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</si>
  <si>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</si>
  <si>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</si>
  <si>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</si>
  <si>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</si>
  <si>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</si>
  <si>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</si>
  <si>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</si>
  <si>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</si>
  <si>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</si>
  <si>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</si>
  <si>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</si>
  <si>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</si>
  <si>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</si>
  <si>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</si>
  <si>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</si>
  <si>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</si>
  <si>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</si>
  <si>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</si>
  <si>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</si>
  <si>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</si>
  <si>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</si>
  <si>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</si>
  <si>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</si>
  <si>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</si>
  <si>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</si>
  <si>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</si>
  <si>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</si>
  <si>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</si>
  <si>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</si>
  <si>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</si>
  <si>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</si>
  <si>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</si>
  <si>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</si>
  <si>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</si>
  <si>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</si>
  <si>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</si>
  <si>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</si>
  <si>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</si>
  <si>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</si>
  <si>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</si>
  <si>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</si>
  <si>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</si>
  <si>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</si>
  <si>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</si>
  <si>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</si>
  <si>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</si>
  <si>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</si>
  <si>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</si>
  <si>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</si>
  <si>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</si>
  <si>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</si>
  <si>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</si>
  <si>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</si>
  <si>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</si>
  <si>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</si>
  <si>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</si>
  <si>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</si>
  <si>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</si>
  <si>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</si>
  <si>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</si>
  <si>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</si>
  <si>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</si>
  <si>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</si>
  <si>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</si>
  <si>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</si>
  <si>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</si>
  <si>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</si>
  <si>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</si>
  <si>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</si>
  <si>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</si>
  <si>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</si>
  <si>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</si>
  <si>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</si>
  <si>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</si>
  <si>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</si>
  <si>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</si>
  <si>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</si>
  <si>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</si>
  <si>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</si>
  <si>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</si>
  <si>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</si>
  <si>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</si>
  <si>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</si>
  <si>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</si>
  <si>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</si>
  <si>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</si>
  <si>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</si>
  <si>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</si>
  <si>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</si>
  <si>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</si>
  <si>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</si>
  <si>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</si>
  <si>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</si>
  <si>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</si>
  <si>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</si>
  <si>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</si>
  <si>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</si>
  <si>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</si>
  <si>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</si>
  <si>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</si>
  <si>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</si>
  <si>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</si>
  <si>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</si>
  <si>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</si>
  <si>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</si>
  <si>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</si>
  <si>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</si>
  <si>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</si>
  <si>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</si>
  <si>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</si>
  <si>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</si>
  <si>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</si>
  <si>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</si>
  <si>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</si>
  <si>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</si>
  <si>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</si>
  <si>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</si>
  <si>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</si>
  <si>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</si>
  <si>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</si>
  <si>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</si>
  <si>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</si>
  <si>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</si>
  <si>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</si>
  <si>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</si>
  <si>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</si>
  <si>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</si>
  <si>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</si>
  <si>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</si>
  <si>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</si>
  <si>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</si>
  <si>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</si>
  <si>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</si>
  <si>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</si>
  <si>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</si>
  <si>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</si>
  <si>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</si>
  <si>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</si>
  <si>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</si>
  <si>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</si>
  <si>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</si>
  <si>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</si>
  <si>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</si>
  <si>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</si>
  <si>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</si>
  <si>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</si>
  <si>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</si>
  <si>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</si>
  <si>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</si>
  <si>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</si>
  <si>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</si>
  <si>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</si>
  <si>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</si>
  <si>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</si>
  <si>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</si>
  <si>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</si>
  <si>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</si>
  <si>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</si>
  <si>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</si>
  <si>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</si>
  <si>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</si>
  <si>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</si>
  <si>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</si>
  <si>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</si>
  <si>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</si>
  <si>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</si>
  <si>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</si>
  <si>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</si>
  <si>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</si>
  <si>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</si>
  <si>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</si>
  <si>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</si>
  <si>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</si>
  <si>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</si>
  <si>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</si>
  <si>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</si>
  <si>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</si>
  <si>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</si>
  <si>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</si>
  <si>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</si>
  <si>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</si>
  <si>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</si>
  <si>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</si>
  <si>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</si>
  <si>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</si>
  <si>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</si>
  <si>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</si>
  <si>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</si>
  <si>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</si>
  <si>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</si>
  <si>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</si>
  <si>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</si>
  <si>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</si>
  <si>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</si>
  <si>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</si>
  <si>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</si>
  <si>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</si>
  <si>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</si>
  <si>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</si>
  <si>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</si>
  <si>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</si>
  <si>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</si>
  <si>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</si>
  <si>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</si>
  <si>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</si>
  <si>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</si>
  <si>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</si>
  <si>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</si>
  <si>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</si>
  <si>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</si>
  <si>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</si>
  <si>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</si>
  <si>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</si>
  <si>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</si>
  <si>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</si>
  <si>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</si>
  <si>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</si>
  <si>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</si>
  <si>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</si>
  <si>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</si>
  <si>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</si>
  <si>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</si>
  <si>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</si>
  <si>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</si>
  <si>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</si>
  <si>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</si>
  <si>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</si>
  <si>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</si>
  <si>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</si>
  <si>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</si>
  <si>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</si>
  <si>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</si>
  <si>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</si>
  <si>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</si>
  <si>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</si>
  <si>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</si>
  <si>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</si>
  <si>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</si>
  <si>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</si>
  <si>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</si>
  <si>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</si>
  <si>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</si>
  <si>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</si>
  <si>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</si>
  <si>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</si>
  <si>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</si>
  <si>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</si>
  <si>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</si>
  <si>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</si>
  <si>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</si>
  <si>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</si>
  <si>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</si>
  <si>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</si>
  <si>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</si>
  <si>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</si>
  <si>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</si>
  <si>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</si>
  <si>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</si>
  <si>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</si>
  <si>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</si>
  <si>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</si>
  <si>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</si>
  <si>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</si>
  <si>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</si>
  <si>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</si>
  <si>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</si>
  <si>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</si>
  <si>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</si>
  <si>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</si>
  <si>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</si>
  <si>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</si>
  <si>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</si>
  <si>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</si>
  <si>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</si>
  <si>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</si>
  <si>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</si>
  <si>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</si>
  <si>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</si>
  <si>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</si>
  <si>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</si>
  <si>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</si>
  <si>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</si>
  <si>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</si>
  <si>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</si>
  <si>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</si>
  <si>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</si>
  <si>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</si>
  <si>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</si>
  <si>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</si>
  <si>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</si>
  <si>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</si>
  <si>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</si>
  <si>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</si>
  <si>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</si>
  <si>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</si>
  <si>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</si>
  <si>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</si>
  <si>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</si>
  <si>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</si>
  <si>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</si>
  <si>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</si>
  <si>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</si>
  <si>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</si>
  <si>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</si>
  <si>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</si>
  <si>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</si>
  <si>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</si>
  <si>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</si>
  <si>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</si>
  <si>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</si>
  <si>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</si>
  <si>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</si>
  <si>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</si>
  <si>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</si>
  <si>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</si>
  <si>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</si>
  <si>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</si>
  <si>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</si>
  <si>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</si>
  <si>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</si>
  <si>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</si>
  <si>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</si>
  <si>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</si>
  <si>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</si>
  <si>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</si>
  <si>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</si>
  <si>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</si>
  <si>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</si>
  <si>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</si>
  <si>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</si>
  <si>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</si>
  <si>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</si>
  <si>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</si>
  <si>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</si>
  <si>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</si>
  <si>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</si>
  <si>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</si>
  <si>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</si>
  <si>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</si>
  <si>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</si>
  <si>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</si>
  <si>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</si>
  <si>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</si>
  <si>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</si>
  <si>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</si>
  <si>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</si>
  <si>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</si>
  <si>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</si>
  <si>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</si>
  <si>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</si>
  <si>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</si>
  <si>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</si>
  <si>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</si>
  <si>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</si>
  <si>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</si>
  <si>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</si>
  <si>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</si>
  <si>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</si>
  <si>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</si>
  <si>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</si>
  <si>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</si>
  <si>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</si>
  <si>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</si>
  <si>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</si>
  <si>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</si>
  <si>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</si>
  <si>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</si>
  <si>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</si>
  <si>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</si>
  <si>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</si>
  <si>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</si>
  <si>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</si>
  <si>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</si>
  <si>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</si>
  <si>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</si>
  <si>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</si>
  <si>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</si>
  <si>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</si>
  <si>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</si>
  <si>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</si>
  <si>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</si>
  <si>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</si>
  <si>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</si>
  <si>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</si>
  <si>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</si>
  <si>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</si>
  <si>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</si>
  <si>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</si>
  <si>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</si>
  <si>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</si>
  <si>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</si>
  <si>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</si>
  <si>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</si>
  <si>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</si>
  <si>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</si>
  <si>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</si>
  <si>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</si>
  <si>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</si>
  <si>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</si>
  <si>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</si>
  <si>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</si>
  <si>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</si>
  <si>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</si>
  <si>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</si>
  <si>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</si>
  <si>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</si>
  <si>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</si>
  <si>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</si>
  <si>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</si>
  <si>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</si>
  <si>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</si>
  <si>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</si>
  <si>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</si>
  <si>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</si>
  <si>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</si>
  <si>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</si>
  <si>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</si>
  <si>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</si>
  <si>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</si>
  <si>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</si>
  <si>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</si>
  <si>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</si>
  <si>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</si>
  <si>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</si>
  <si>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</si>
  <si>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</si>
  <si>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</si>
  <si>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</si>
  <si>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</si>
  <si>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</si>
  <si>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</si>
  <si>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</si>
  <si>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</si>
  <si>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</si>
  <si>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</si>
  <si>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</si>
  <si>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</si>
  <si>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</si>
  <si>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</si>
  <si>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</si>
  <si>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</si>
  <si>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</si>
  <si>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</si>
  <si>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</si>
  <si>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</si>
  <si>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</si>
  <si>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</si>
  <si>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</si>
  <si>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</si>
  <si>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</si>
  <si>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</si>
  <si>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</si>
  <si>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</si>
  <si>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</si>
  <si>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</si>
  <si>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</si>
  <si>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</si>
  <si>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</si>
  <si>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</si>
  <si>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</si>
  <si>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</si>
  <si>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</si>
  <si>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</si>
  <si>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</si>
  <si>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</si>
  <si>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</si>
  <si>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</si>
  <si>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</si>
  <si>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</si>
  <si>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</si>
  <si>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</si>
  <si>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</si>
  <si>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</si>
  <si>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</si>
  <si>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</si>
  <si>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</si>
  <si>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</si>
  <si>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</si>
  <si>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</si>
  <si>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</si>
  <si>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</si>
  <si>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</si>
  <si>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</si>
  <si>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</si>
  <si>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</si>
  <si>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</si>
  <si>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</si>
  <si>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</si>
  <si>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</si>
  <si>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</si>
  <si>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</si>
  <si>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</si>
  <si>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</si>
  <si>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</si>
  <si>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</si>
  <si>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</si>
  <si>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</si>
  <si>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</si>
  <si>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</si>
  <si>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</si>
  <si>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</si>
  <si>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</si>
  <si>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</si>
  <si>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</si>
  <si>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</si>
  <si>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</si>
  <si>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</si>
  <si>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</si>
  <si>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</si>
  <si>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</si>
  <si>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</si>
  <si>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</si>
  <si>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</si>
  <si>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</si>
  <si>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</si>
  <si>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</si>
  <si>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</si>
  <si>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</si>
  <si>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</si>
  <si>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</si>
  <si>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</si>
  <si>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</si>
  <si>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</si>
  <si>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</si>
  <si>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</si>
  <si>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</si>
  <si>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</si>
  <si>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</si>
  <si>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</si>
  <si>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</si>
  <si>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</si>
  <si>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</si>
  <si>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</si>
  <si>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</si>
  <si>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</si>
  <si>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</si>
  <si>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</si>
  <si>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</si>
  <si>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</si>
  <si>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</si>
  <si>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</si>
  <si>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</si>
  <si>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</si>
  <si>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</si>
  <si>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</si>
  <si>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</si>
  <si>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</si>
  <si>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</si>
  <si>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</si>
  <si>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</si>
  <si>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</si>
  <si>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</si>
  <si>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</si>
  <si>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</si>
  <si>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</si>
  <si>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</si>
  <si>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</si>
  <si>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</si>
  <si>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</si>
  <si>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</si>
  <si>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</si>
  <si>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</si>
  <si>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</si>
  <si>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</si>
  <si>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</si>
  <si>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</si>
  <si>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</si>
  <si>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</si>
  <si>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</si>
  <si>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</si>
  <si>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</si>
  <si>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</si>
  <si>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</si>
  <si>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</si>
  <si>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</si>
  <si>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</si>
  <si>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</si>
  <si>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</si>
  <si>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</si>
  <si>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</si>
  <si>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</si>
  <si>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</si>
  <si>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</si>
  <si>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</si>
  <si>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</si>
  <si>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</si>
  <si>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</si>
  <si>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</si>
  <si>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</si>
  <si>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</si>
  <si>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</si>
  <si>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</si>
  <si>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</si>
  <si>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</si>
  <si>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</si>
  <si>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</si>
  <si>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</si>
  <si>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</si>
  <si>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</si>
  <si>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</si>
  <si>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</si>
  <si>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</si>
  <si>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</si>
  <si>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</si>
  <si>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</si>
  <si>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</si>
  <si>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</si>
  <si>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</si>
  <si>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</si>
  <si>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</si>
  <si>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</si>
  <si>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</si>
  <si>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</si>
  <si>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</si>
  <si>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</si>
  <si>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</si>
  <si>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</si>
  <si>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</si>
  <si>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</si>
  <si>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</si>
  <si>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</si>
  <si>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</si>
  <si>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</si>
  <si>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</si>
  <si>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</si>
  <si>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</si>
  <si>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</si>
  <si>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</si>
  <si>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</si>
  <si>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</si>
  <si>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</si>
  <si>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</si>
  <si>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</si>
  <si>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</si>
  <si>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</si>
  <si>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</si>
  <si>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</si>
  <si>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</si>
  <si>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</si>
  <si>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</si>
  <si>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</si>
  <si>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</si>
  <si>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</si>
  <si>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</si>
  <si>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</si>
  <si>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</si>
  <si>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</si>
  <si>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</si>
  <si>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</si>
  <si>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</si>
  <si>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</si>
  <si>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</si>
  <si>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</si>
  <si>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</si>
  <si>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</si>
  <si>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</si>
  <si>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</si>
  <si>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</si>
  <si>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</si>
  <si>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</si>
  <si>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</si>
  <si>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</si>
  <si>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</si>
  <si>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</si>
  <si>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</si>
  <si>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</si>
  <si>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</si>
  <si>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</si>
  <si>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</si>
  <si>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</si>
  <si>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</si>
  <si>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</si>
  <si>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</si>
  <si>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</si>
  <si>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</si>
  <si>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</si>
  <si>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</si>
  <si>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</si>
  <si>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</si>
  <si>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</si>
  <si>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</si>
  <si>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</si>
  <si>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</si>
  <si>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</si>
  <si>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</si>
  <si>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</si>
  <si>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</si>
  <si>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</si>
  <si>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</si>
  <si>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</si>
  <si>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</si>
  <si>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</si>
  <si>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</si>
  <si>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</si>
  <si>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</si>
  <si>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</si>
  <si>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</si>
  <si>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</si>
  <si>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</si>
  <si>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</si>
  <si>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</si>
  <si>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</si>
  <si>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</si>
  <si>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</si>
  <si>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</si>
  <si>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</si>
  <si>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</si>
  <si>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</si>
  <si>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</si>
  <si>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</si>
  <si>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</si>
  <si>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</si>
  <si>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</si>
  <si>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</si>
  <si>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</si>
  <si>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</si>
  <si>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</si>
  <si>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</si>
  <si>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</si>
  <si>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</si>
  <si>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</si>
  <si>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</si>
  <si>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</si>
  <si>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</si>
  <si>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</si>
  <si>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</si>
  <si>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</si>
  <si>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</si>
  <si>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</si>
  <si>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</si>
  <si>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</si>
  <si>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</si>
  <si>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</si>
  <si>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</si>
  <si>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</si>
  <si>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</si>
  <si>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</si>
  <si>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</si>
  <si>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</si>
  <si>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</si>
  <si>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</si>
  <si>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</si>
  <si>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</si>
  <si>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</si>
  <si>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</si>
  <si>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</si>
  <si>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</si>
  <si>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</si>
  <si>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</si>
  <si>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</si>
  <si>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</si>
  <si>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</si>
  <si>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</si>
  <si>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</si>
  <si>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</si>
  <si>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</si>
  <si>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</si>
  <si>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</si>
  <si>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</si>
  <si>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</si>
  <si>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</si>
  <si>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</si>
  <si>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</si>
  <si>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</si>
  <si>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</si>
  <si>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</si>
  <si>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</si>
  <si>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</si>
  <si>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</si>
  <si>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</si>
  <si>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</si>
  <si>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</si>
  <si>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</si>
  <si>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</si>
  <si>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</si>
  <si>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</si>
  <si>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</si>
  <si>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</si>
  <si>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</si>
  <si>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</si>
  <si>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</si>
  <si>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</si>
  <si>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</si>
  <si>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</si>
  <si>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</si>
  <si>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</si>
  <si>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</si>
  <si>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</si>
  <si>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</si>
  <si>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</si>
  <si>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</si>
  <si>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</si>
  <si>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</si>
  <si>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</si>
  <si>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</si>
  <si>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</si>
  <si>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</si>
  <si>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</si>
  <si>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</si>
  <si>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</si>
  <si>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</si>
  <si>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</si>
  <si>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</si>
  <si>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</si>
  <si>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</si>
  <si>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</si>
  <si>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</si>
  <si>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</si>
  <si>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</si>
  <si>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</si>
  <si>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</si>
  <si>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</si>
  <si>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</si>
  <si>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</si>
  <si>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</si>
  <si>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</si>
  <si>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</si>
  <si>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</si>
  <si>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</si>
  <si>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</si>
  <si>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</si>
  <si>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</si>
  <si>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</si>
  <si>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</si>
  <si>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</si>
  <si>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</si>
  <si>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</si>
  <si>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</si>
  <si>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</si>
  <si>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</si>
  <si>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</si>
  <si>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</si>
  <si>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</si>
  <si>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</si>
  <si>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</si>
  <si>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</si>
  <si>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</si>
  <si>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</si>
  <si>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</si>
  <si>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</si>
  <si>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</si>
  <si>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</si>
  <si>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</si>
  <si>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</si>
  <si>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</si>
  <si>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</si>
  <si>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</si>
  <si>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</si>
  <si>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</si>
  <si>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</si>
  <si>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</si>
  <si>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</si>
  <si>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</si>
  <si>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</si>
  <si>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</si>
  <si>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</si>
  <si>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</si>
  <si>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</si>
  <si>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</si>
  <si>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</si>
  <si>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</si>
  <si>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</si>
  <si>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</si>
  <si>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</si>
  <si>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</si>
  <si>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</si>
  <si>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</si>
  <si>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</si>
  <si>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</si>
  <si>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</si>
  <si>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</si>
  <si>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</si>
  <si>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</si>
  <si>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</si>
  <si>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</si>
  <si>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</si>
  <si>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</si>
  <si>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</si>
  <si>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</si>
  <si>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</si>
  <si>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</si>
  <si>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</si>
  <si>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</si>
  <si>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</si>
  <si>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</si>
  <si>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</si>
  <si>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</si>
  <si>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</si>
  <si>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</si>
  <si>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</si>
  <si>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</si>
  <si>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</si>
  <si>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</si>
  <si>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</si>
  <si>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</si>
  <si>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</si>
  <si>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</si>
  <si>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</si>
  <si>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</si>
  <si>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</si>
  <si>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</si>
  <si>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</si>
  <si>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</si>
  <si>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</si>
  <si>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</si>
  <si>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</si>
  <si>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</si>
  <si>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</si>
  <si>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</si>
  <si>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</si>
  <si>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</si>
  <si>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</si>
  <si>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</si>
  <si>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</si>
  <si>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</si>
  <si>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</si>
  <si>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</si>
  <si>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</si>
  <si>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</si>
  <si>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</si>
  <si>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</si>
  <si>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</si>
  <si>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</si>
  <si>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</si>
  <si>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</si>
  <si>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</si>
  <si>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</si>
  <si>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</si>
  <si>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</si>
  <si>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</si>
  <si>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</si>
  <si>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</si>
  <si>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</si>
  <si>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</si>
  <si>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</si>
  <si>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</si>
  <si>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</si>
  <si>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</si>
  <si>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</si>
  <si>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</si>
  <si>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</si>
  <si>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</si>
  <si>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</si>
  <si>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</si>
  <si>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</si>
  <si>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</si>
  <si>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</si>
  <si>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</si>
  <si>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</si>
  <si>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</si>
  <si>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</si>
  <si>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</si>
  <si>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</si>
  <si>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</si>
  <si>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</si>
  <si>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</si>
  <si>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</si>
  <si>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</si>
  <si>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</si>
  <si>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</si>
  <si>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</si>
  <si>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</si>
  <si>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</si>
  <si>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</si>
  <si>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</si>
  <si>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</si>
  <si>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</si>
  <si>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</si>
  <si>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</si>
  <si>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</si>
  <si>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</si>
  <si>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</si>
  <si>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</si>
  <si>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</si>
  <si>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</si>
  <si>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</si>
  <si>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</si>
  <si>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</si>
  <si>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</si>
  <si>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</si>
  <si>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</si>
  <si>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</si>
  <si>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</si>
  <si>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</si>
  <si>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</si>
  <si>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</si>
  <si>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</si>
  <si>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</si>
  <si>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</si>
  <si>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</si>
  <si>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</si>
  <si>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</si>
  <si>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</si>
  <si>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</si>
  <si>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</si>
  <si>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</si>
  <si>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</si>
  <si>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</si>
  <si>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</si>
  <si>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</si>
  <si>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</si>
  <si>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</si>
  <si>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</si>
  <si>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</si>
  <si>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</si>
  <si>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</si>
  <si>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</si>
  <si>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</si>
  <si>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</si>
  <si>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</si>
  <si>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</si>
  <si>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</si>
  <si>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</si>
  <si>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</si>
  <si>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</si>
  <si>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</si>
  <si>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</si>
  <si>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</si>
  <si>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</si>
  <si>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</si>
  <si>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</si>
  <si>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</si>
  <si>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</si>
  <si>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</si>
  <si>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</si>
  <si>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</si>
  <si>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</si>
  <si>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</si>
  <si>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</si>
  <si>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</si>
  <si>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</si>
  <si>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</si>
  <si>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</si>
  <si>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</si>
  <si>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</si>
  <si>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</si>
  <si>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</si>
  <si>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</si>
  <si>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</si>
  <si>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</si>
  <si>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</si>
  <si>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</si>
  <si>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</si>
  <si>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</si>
  <si>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</si>
  <si>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</si>
  <si>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</si>
  <si>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</si>
  <si>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</si>
  <si>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</si>
  <si>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</si>
  <si>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</si>
  <si>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</si>
  <si>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</si>
  <si>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</si>
  <si>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</si>
  <si>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</si>
  <si>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</si>
  <si>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</si>
  <si>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</si>
  <si>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</si>
  <si>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</si>
  <si>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</si>
  <si>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</si>
  <si>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</si>
  <si>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</si>
  <si>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</si>
  <si>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</si>
  <si>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</si>
  <si>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</si>
  <si>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</si>
  <si>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</si>
  <si>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</si>
  <si>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</si>
  <si>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</si>
  <si>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</si>
  <si>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</si>
  <si>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</si>
  <si>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</si>
  <si>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</si>
  <si>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</si>
  <si>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</si>
  <si>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</si>
  <si>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</si>
  <si>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</si>
  <si>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</si>
  <si>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</si>
  <si>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</si>
  <si>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</si>
  <si>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</si>
  <si>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</si>
  <si>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</si>
  <si>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</si>
  <si>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</si>
  <si>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</si>
  <si>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</si>
  <si>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</si>
  <si>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</si>
  <si>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</si>
  <si>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</si>
  <si>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</si>
  <si>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</si>
  <si>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</si>
  <si>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</si>
  <si>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</si>
  <si>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</si>
  <si>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</si>
  <si>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</si>
  <si>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</si>
  <si>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</si>
  <si>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</si>
  <si>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</si>
  <si>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</si>
  <si>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</si>
  <si>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</si>
  <si>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</si>
  <si>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</si>
  <si>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</si>
  <si>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</si>
  <si>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</si>
  <si>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</si>
  <si>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</si>
  <si>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</si>
  <si>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</si>
  <si>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</si>
  <si>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</si>
  <si>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</si>
  <si>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</si>
  <si>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</si>
  <si>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</si>
  <si>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</si>
  <si>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</si>
  <si>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</si>
  <si>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</si>
  <si>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</si>
  <si>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</si>
  <si>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</si>
  <si>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</si>
  <si>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</si>
  <si>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</si>
  <si>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</si>
  <si>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</si>
  <si>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</si>
  <si>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</si>
  <si>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</si>
  <si>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</si>
  <si>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</si>
  <si>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</si>
  <si>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</si>
  <si>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</si>
  <si>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</si>
  <si>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</si>
  <si>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</si>
  <si>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</si>
  <si>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</si>
  <si>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</si>
  <si>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</si>
  <si>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</si>
  <si>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</si>
  <si>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</si>
  <si>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</si>
  <si>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</si>
  <si>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</si>
  <si>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</si>
  <si>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</si>
  <si>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</si>
  <si>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</si>
  <si>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</si>
  <si>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</si>
  <si>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</si>
  <si>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</si>
  <si>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</si>
  <si>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</si>
  <si>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</si>
  <si>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</si>
  <si>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</si>
  <si>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</si>
  <si>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</si>
  <si>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</si>
  <si>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</si>
  <si>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</si>
  <si>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</si>
  <si>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</si>
  <si>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</si>
  <si>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</si>
  <si>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</si>
  <si>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</si>
  <si>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</si>
  <si>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</si>
  <si>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</si>
  <si>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</si>
  <si>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</si>
  <si>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</si>
  <si>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</si>
  <si>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</si>
  <si>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</si>
  <si>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</si>
  <si>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</si>
  <si>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</si>
  <si>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</si>
  <si>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</si>
  <si>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</si>
  <si>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</si>
  <si>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</si>
  <si>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</si>
  <si>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</si>
  <si>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</si>
  <si>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</si>
  <si>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</si>
  <si>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</si>
  <si>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</si>
  <si>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</si>
  <si>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</si>
  <si>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</si>
  <si>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</si>
  <si>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</si>
  <si>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</si>
  <si>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</si>
  <si>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</si>
  <si>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</si>
  <si>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</si>
  <si>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</si>
  <si>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</si>
  <si>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</si>
  <si>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</si>
  <si>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</si>
  <si>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</si>
  <si>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</si>
  <si>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</si>
  <si>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</si>
  <si>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</si>
  <si>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</si>
  <si>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</si>
  <si>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</si>
  <si>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</si>
  <si>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</si>
  <si>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</si>
  <si>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</si>
  <si>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</si>
  <si>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</si>
  <si>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</si>
  <si>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</si>
  <si>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</si>
  <si>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</si>
  <si>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</si>
  <si>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</si>
  <si>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</si>
  <si>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</si>
  <si>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</si>
  <si>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</si>
  <si>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</si>
  <si>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</si>
  <si>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</si>
  <si>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</si>
  <si>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</si>
  <si>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</si>
  <si>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</si>
  <si>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</si>
  <si>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</si>
  <si>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</si>
  <si>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</si>
  <si>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</si>
  <si>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</si>
  <si>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</si>
  <si>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</si>
  <si>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</si>
  <si>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</si>
  <si>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</si>
  <si>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</si>
  <si>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</si>
  <si>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</si>
  <si>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</si>
  <si>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</si>
  <si>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</si>
  <si>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</si>
  <si>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</si>
  <si>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</si>
  <si>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</si>
  <si>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</si>
  <si>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</si>
  <si>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</si>
  <si>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</si>
  <si>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</si>
  <si>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</si>
  <si>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</si>
  <si>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</si>
  <si>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</si>
  <si>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</si>
  <si>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</si>
  <si>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</si>
  <si>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</si>
  <si>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</si>
  <si>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</si>
  <si>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</si>
  <si>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</si>
  <si>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</si>
  <si>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</si>
  <si>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</si>
  <si>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</si>
  <si>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</si>
  <si>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</si>
  <si>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</si>
  <si>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</si>
  <si>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</si>
  <si>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</si>
  <si>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</si>
  <si>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</si>
  <si>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</si>
  <si>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</si>
  <si>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</si>
  <si>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</si>
  <si>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</si>
  <si>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</si>
  <si>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</si>
  <si>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</si>
  <si>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</si>
  <si>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</si>
  <si>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</si>
  <si>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</si>
  <si>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</si>
  <si>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</si>
  <si>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</si>
  <si>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</si>
  <si>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</si>
  <si>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</si>
  <si>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</si>
  <si>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</si>
  <si>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</si>
  <si>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</si>
  <si>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</si>
  <si>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</si>
  <si>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</si>
  <si>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</si>
  <si>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</si>
  <si>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</si>
  <si>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</si>
  <si>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</si>
  <si>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</si>
  <si>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</si>
  <si>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</si>
  <si>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</si>
  <si>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</si>
  <si>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</si>
  <si>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</si>
  <si>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</si>
  <si>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</si>
  <si>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</si>
  <si>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</si>
  <si>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</si>
  <si>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</si>
  <si>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</si>
  <si>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</si>
  <si>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</si>
  <si>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</si>
  <si>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</si>
  <si>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</si>
  <si>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</si>
  <si>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</si>
  <si>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</si>
  <si>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</si>
  <si>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</si>
  <si>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</si>
  <si>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</si>
  <si>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</si>
  <si>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</si>
  <si>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</si>
  <si>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</si>
  <si>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</si>
  <si>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</si>
  <si>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</si>
  <si>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</si>
  <si>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</si>
  <si>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</si>
  <si>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</si>
  <si>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</si>
  <si>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</si>
  <si>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</si>
  <si>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</si>
  <si>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</si>
  <si>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</si>
  <si>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</si>
  <si>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</si>
  <si>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</si>
  <si>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</si>
  <si>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</si>
  <si>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</si>
  <si>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</si>
  <si>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</si>
  <si>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</si>
  <si>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</si>
  <si>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</si>
  <si>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</si>
  <si>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</si>
  <si>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</si>
  <si>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</si>
  <si>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</si>
  <si>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</si>
  <si>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</si>
  <si>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</si>
  <si>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</si>
  <si>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</si>
  <si>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</si>
  <si>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</si>
  <si>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</si>
  <si>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</si>
  <si>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</si>
  <si>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</si>
  <si>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</si>
  <si>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</si>
  <si>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</si>
  <si>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</si>
  <si>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</si>
  <si>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</si>
  <si>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</si>
  <si>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</si>
  <si>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</si>
  <si>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</si>
  <si>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</si>
  <si>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</si>
  <si>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</si>
  <si>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</si>
  <si>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</si>
  <si>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</si>
  <si>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</si>
  <si>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</si>
  <si>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</si>
  <si>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</si>
  <si>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</si>
  <si>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</si>
  <si>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</si>
  <si>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</si>
  <si>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</si>
  <si>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</si>
  <si>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</si>
  <si>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</si>
  <si>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</si>
  <si>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</si>
  <si>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</si>
  <si>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</si>
  <si>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</si>
  <si>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</si>
  <si>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</si>
  <si>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</si>
  <si>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</si>
  <si>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</si>
  <si>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</si>
  <si>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</si>
  <si>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</si>
  <si>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</si>
  <si>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</si>
  <si>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</si>
  <si>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</si>
  <si>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</si>
  <si>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</si>
  <si>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</si>
  <si>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</si>
  <si>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</si>
  <si>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</si>
  <si>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</si>
  <si>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</si>
  <si>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</si>
  <si>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</si>
  <si>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</si>
  <si>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</si>
  <si>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</si>
  <si>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</si>
  <si>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</si>
  <si>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</si>
  <si>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</si>
  <si>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</si>
  <si>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</si>
  <si>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</si>
  <si>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</si>
  <si>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</si>
  <si>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</si>
  <si>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</si>
  <si>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</si>
  <si>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</si>
  <si>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</si>
  <si>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</si>
  <si>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</si>
  <si>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</si>
  <si>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</si>
  <si>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</si>
  <si>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</si>
  <si>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</si>
  <si>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</si>
  <si>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</si>
  <si>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</si>
  <si>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</si>
  <si>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</si>
  <si>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</si>
  <si>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</si>
  <si>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</si>
  <si>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</si>
  <si>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</si>
  <si>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</si>
  <si>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</si>
  <si>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</si>
  <si>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</si>
  <si>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</si>
  <si>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</si>
  <si>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</si>
  <si>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</si>
  <si>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</si>
  <si>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</si>
  <si>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</si>
  <si>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</si>
  <si>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</si>
  <si>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</si>
  <si>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</si>
  <si>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</si>
  <si>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</si>
  <si>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</si>
  <si>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</si>
  <si>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</si>
  <si>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</si>
  <si>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</si>
  <si>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</si>
  <si>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</si>
  <si>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</si>
  <si>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</si>
  <si>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</si>
  <si>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</si>
  <si>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</si>
  <si>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</si>
  <si>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</si>
  <si>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</si>
  <si>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</si>
  <si>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</si>
  <si>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</si>
  <si>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</si>
  <si>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</si>
  <si>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</si>
  <si>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</si>
  <si>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</si>
  <si>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</si>
  <si>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</si>
  <si>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</si>
  <si>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</si>
  <si>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</si>
  <si>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</si>
  <si>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</si>
  <si>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</si>
  <si>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</si>
  <si>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</si>
  <si>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</si>
  <si>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</si>
  <si>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</si>
  <si>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</si>
  <si>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</si>
  <si>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</si>
  <si>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</si>
  <si>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</si>
  <si>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</si>
  <si>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</si>
  <si>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</si>
  <si>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</si>
  <si>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</si>
  <si>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</si>
  <si>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</si>
  <si>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</si>
  <si>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</si>
  <si>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</si>
  <si>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</si>
  <si>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</si>
  <si>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</si>
  <si>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</si>
  <si>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</si>
  <si>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</si>
  <si>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</si>
  <si>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</si>
  <si>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</si>
  <si>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</si>
  <si>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</si>
  <si>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</si>
  <si>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</si>
  <si>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</si>
  <si>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</si>
  <si>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</si>
  <si>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</si>
  <si>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</si>
  <si>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</si>
  <si>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</si>
  <si>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</si>
  <si>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</si>
  <si>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</si>
  <si>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</si>
  <si>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</si>
  <si>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</si>
  <si>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</si>
  <si>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</si>
  <si>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</si>
  <si>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</si>
  <si>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</si>
  <si>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</si>
  <si>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</si>
  <si>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</si>
  <si>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</si>
  <si>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</si>
  <si>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</si>
  <si>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</si>
  <si>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</si>
  <si>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</si>
  <si>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</si>
  <si>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</si>
  <si>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</si>
  <si>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</si>
  <si>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</si>
  <si>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</si>
  <si>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</si>
  <si>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</si>
  <si>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</si>
  <si>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</si>
  <si>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</si>
  <si>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</si>
  <si>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</si>
  <si>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</si>
  <si>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</si>
  <si>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</si>
  <si>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</si>
  <si>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</si>
  <si>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</si>
  <si>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</si>
  <si>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</si>
  <si>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</si>
  <si>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</si>
  <si>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</si>
  <si>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</si>
  <si>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</si>
  <si>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</si>
  <si>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</si>
  <si>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</si>
  <si>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</si>
  <si>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</si>
  <si>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</si>
  <si>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</si>
  <si>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</si>
  <si>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</si>
  <si>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</si>
  <si>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</si>
  <si>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</si>
  <si>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</si>
  <si>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</si>
  <si>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</si>
  <si>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</si>
  <si>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</si>
  <si>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</si>
  <si>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</si>
  <si>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</si>
  <si>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</si>
  <si>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</si>
  <si>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</si>
  <si>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</si>
  <si>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</si>
  <si>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</si>
  <si>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</si>
  <si>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</si>
  <si>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</si>
  <si>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</si>
  <si>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</si>
  <si>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</si>
  <si>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</si>
  <si>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</si>
  <si>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</si>
  <si>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</si>
  <si>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</si>
  <si>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</si>
  <si>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</si>
  <si>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</si>
  <si>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</si>
  <si>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</si>
  <si>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</si>
  <si>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</si>
  <si>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</si>
  <si>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</si>
  <si>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</si>
  <si>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</si>
  <si>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</si>
  <si>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</si>
  <si>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</si>
  <si>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</si>
  <si>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</si>
  <si>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</si>
  <si>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</si>
  <si>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</si>
  <si>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</si>
  <si>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</si>
  <si>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</si>
  <si>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</si>
  <si>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</si>
  <si>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</si>
  <si>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</si>
  <si>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</si>
  <si>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</si>
  <si>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</si>
  <si>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</si>
  <si>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</si>
  <si>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</si>
  <si>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</si>
  <si>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</si>
  <si>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</si>
  <si>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</si>
  <si>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</si>
  <si>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</si>
  <si>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</si>
  <si>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</si>
  <si>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</si>
  <si>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</si>
  <si>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</si>
  <si>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</si>
  <si>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</si>
  <si>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</si>
  <si>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</si>
  <si>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</si>
  <si>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</si>
  <si>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</si>
  <si>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</si>
  <si>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</si>
  <si>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</si>
  <si>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</si>
  <si>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</si>
  <si>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</si>
  <si>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</si>
  <si>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</si>
  <si>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</si>
  <si>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</si>
  <si>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</si>
  <si>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</si>
  <si>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</si>
  <si>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</si>
  <si>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</si>
  <si>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</si>
  <si>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</si>
  <si>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</si>
  <si>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</si>
  <si>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</si>
  <si>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</si>
  <si>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</si>
  <si>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</si>
  <si>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</si>
  <si>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</si>
  <si>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</si>
  <si>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</si>
  <si>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</si>
  <si>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</si>
  <si>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</si>
  <si>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</si>
  <si>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</si>
  <si>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</si>
  <si>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</si>
  <si>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</si>
  <si>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</si>
  <si>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</si>
  <si>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</si>
  <si>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</si>
  <si>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</si>
  <si>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</si>
  <si>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</si>
  <si>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</si>
  <si>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</si>
  <si>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</si>
  <si>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</si>
  <si>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</si>
  <si>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</si>
  <si>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</si>
  <si>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</si>
  <si>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</si>
  <si>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</si>
  <si>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</si>
  <si>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</si>
  <si>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</si>
  <si>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</si>
  <si>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</si>
  <si>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</si>
  <si>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</si>
  <si>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</si>
  <si>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</si>
  <si>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</si>
  <si>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</si>
  <si>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</si>
  <si>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</si>
  <si>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</si>
  <si>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</si>
  <si>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</si>
  <si>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</si>
  <si>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</si>
  <si>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</si>
  <si>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</si>
  <si>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</si>
  <si>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</si>
  <si>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</si>
  <si>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</si>
  <si>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</si>
  <si>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</si>
  <si>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</si>
  <si>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</si>
  <si>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</si>
  <si>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</si>
  <si>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</si>
  <si>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</si>
  <si>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</si>
  <si>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</si>
  <si>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</si>
  <si>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</si>
  <si>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</si>
  <si>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</si>
  <si>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</si>
  <si>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</si>
  <si>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</si>
  <si>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</si>
  <si>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</si>
  <si>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</si>
  <si>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</si>
  <si>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</si>
  <si>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</si>
  <si>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</si>
  <si>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</si>
  <si>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</si>
  <si>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</si>
  <si>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</si>
  <si>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</si>
  <si>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</si>
  <si>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</si>
  <si>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</si>
  <si>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</si>
  <si>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</si>
  <si>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</si>
  <si>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</si>
  <si>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</si>
  <si>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</si>
  <si>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</si>
  <si>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</si>
  <si>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</si>
  <si>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</si>
  <si>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</si>
  <si>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</si>
  <si>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</si>
  <si>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</si>
  <si>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</si>
  <si>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</si>
  <si>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</si>
  <si>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</si>
  <si>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</si>
  <si>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</si>
  <si>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</si>
  <si>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</si>
  <si>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</si>
  <si>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</si>
  <si>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</si>
  <si>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</si>
  <si>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</si>
  <si>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</si>
  <si>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</si>
  <si>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</si>
  <si>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</si>
  <si>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</si>
  <si>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</si>
  <si>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</si>
  <si>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</si>
  <si>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</si>
  <si>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</si>
  <si>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</si>
  <si>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</si>
  <si>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</si>
  <si>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</si>
  <si>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</si>
  <si>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</si>
  <si>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</si>
  <si>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</si>
  <si>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</si>
  <si>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</si>
  <si>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</si>
  <si>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</si>
  <si>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</si>
  <si>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</si>
  <si>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</si>
  <si>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</si>
  <si>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</si>
  <si>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</si>
  <si>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</si>
  <si>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</si>
  <si>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</si>
  <si>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</si>
  <si>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</si>
  <si>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</si>
  <si>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</si>
  <si>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</si>
  <si>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</si>
  <si>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</si>
  <si>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</si>
  <si>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</si>
  <si>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</si>
  <si>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</si>
  <si>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</si>
  <si>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</si>
  <si>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</si>
  <si>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</si>
  <si>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</si>
  <si>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</si>
  <si>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</si>
  <si>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</si>
  <si>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</si>
  <si>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</si>
  <si>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</si>
  <si>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</si>
  <si>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</si>
  <si>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</si>
  <si>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</si>
  <si>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</si>
  <si>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</si>
  <si>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</si>
  <si>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</si>
  <si>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</si>
  <si>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</si>
  <si>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</si>
  <si>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</si>
  <si>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</si>
  <si>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</si>
  <si>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</si>
  <si>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</si>
  <si>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</si>
  <si>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</si>
  <si>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</si>
  <si>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</si>
  <si>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</si>
  <si>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</si>
  <si>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</si>
  <si>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</si>
  <si>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</si>
  <si>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</si>
  <si>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</si>
  <si>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</si>
  <si>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</si>
  <si>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</si>
  <si>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</si>
  <si>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</si>
  <si>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</si>
  <si>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</si>
  <si>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</si>
  <si>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</si>
  <si>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</si>
  <si>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</si>
  <si>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</si>
  <si>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</si>
  <si>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</si>
  <si>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</si>
  <si>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</si>
  <si>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</si>
  <si>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</si>
  <si>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</si>
  <si>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</si>
  <si>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</si>
  <si>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</si>
  <si>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</si>
  <si>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</si>
  <si>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</si>
  <si>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</si>
  <si>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</si>
  <si>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</si>
  <si>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</si>
  <si>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</si>
  <si>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</si>
  <si>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</si>
  <si>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</si>
  <si>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</si>
  <si>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</si>
  <si>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</si>
  <si>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</si>
  <si>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</si>
  <si>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</si>
  <si>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</si>
  <si>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</si>
  <si>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</si>
  <si>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</si>
  <si>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</si>
  <si>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</si>
  <si>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</si>
  <si>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</si>
  <si>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</si>
  <si>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</si>
  <si>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</si>
  <si>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</si>
  <si>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</si>
  <si>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</si>
  <si>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</si>
  <si>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</si>
  <si>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</si>
  <si>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</si>
  <si>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</si>
  <si>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</si>
  <si>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</si>
  <si>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</si>
  <si>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</si>
  <si>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</si>
  <si>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</si>
  <si>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</si>
  <si>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</si>
  <si>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</si>
  <si>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</si>
  <si>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</si>
  <si>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</si>
  <si>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</si>
  <si>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</si>
  <si>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</si>
  <si>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</si>
  <si>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</si>
  <si>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</si>
  <si>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</si>
  <si>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</si>
  <si>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</si>
  <si>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</si>
  <si>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</si>
  <si>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</si>
  <si>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</si>
  <si>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</si>
  <si>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</si>
  <si>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</si>
  <si>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</si>
  <si>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</si>
  <si>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</si>
  <si>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</si>
  <si>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</si>
  <si>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</si>
  <si>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</si>
  <si>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</si>
  <si>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</si>
  <si>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</si>
  <si>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</si>
  <si>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</si>
  <si>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</si>
  <si>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</si>
  <si>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</si>
  <si>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</si>
  <si>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</si>
  <si>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</si>
  <si>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</si>
  <si>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</si>
  <si>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</si>
  <si>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</si>
  <si>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</si>
  <si>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</si>
  <si>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</si>
  <si>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</si>
  <si>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</si>
  <si>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</si>
  <si>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</si>
  <si>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</si>
  <si>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</si>
  <si>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</si>
  <si>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</si>
  <si>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</si>
  <si>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</si>
  <si>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</si>
  <si>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</si>
  <si>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</si>
  <si>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</si>
  <si>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</si>
  <si>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</si>
  <si>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</si>
  <si>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</si>
  <si>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</si>
  <si>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</si>
  <si>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</si>
  <si>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</si>
  <si>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</si>
  <si>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</si>
  <si>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</si>
  <si>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</si>
  <si>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</si>
  <si>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</si>
  <si>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</si>
  <si>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</si>
  <si>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</si>
  <si>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</si>
  <si>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</si>
  <si>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</si>
  <si>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</si>
  <si>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</si>
  <si>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</si>
  <si>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</si>
  <si>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</si>
  <si>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</si>
  <si>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</si>
  <si>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</si>
  <si>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</si>
  <si>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</si>
  <si>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</si>
  <si>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</si>
  <si>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</si>
  <si>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</si>
  <si>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</si>
  <si>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</si>
  <si>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</si>
  <si>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</si>
  <si>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</si>
  <si>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</si>
  <si>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</si>
  <si>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</si>
  <si>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</si>
  <si>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</si>
  <si>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</si>
  <si>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</si>
  <si>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</si>
  <si>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</si>
  <si>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</si>
  <si>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</si>
  <si>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</si>
  <si>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</si>
  <si>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</si>
  <si>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</si>
  <si>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</si>
  <si>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</si>
  <si>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</si>
  <si>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</si>
  <si>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</si>
  <si>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</si>
  <si>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</si>
  <si>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</si>
  <si>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</si>
  <si>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</si>
  <si>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</si>
  <si>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</si>
  <si>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</si>
  <si>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</si>
  <si>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</si>
  <si>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</si>
  <si>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</si>
  <si>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</si>
  <si>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</si>
  <si>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</si>
  <si>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</si>
  <si>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</si>
  <si>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</si>
  <si>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</si>
  <si>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</si>
  <si>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</si>
  <si>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</si>
  <si>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</si>
  <si>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</si>
  <si>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</si>
  <si>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</si>
  <si>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</si>
  <si>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</si>
  <si>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</si>
  <si>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</si>
  <si>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</si>
  <si>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</si>
  <si>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</si>
  <si>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</si>
  <si>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</si>
  <si>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</si>
  <si>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</si>
  <si>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</si>
  <si>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</si>
  <si>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</si>
  <si>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</si>
  <si>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</si>
  <si>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</si>
  <si>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</si>
  <si>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</si>
  <si>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</si>
  <si>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</si>
  <si>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</si>
  <si>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</si>
  <si>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</si>
  <si>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</si>
  <si>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</si>
  <si>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</si>
  <si>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</si>
  <si>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</si>
  <si>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</si>
  <si>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</si>
  <si>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</si>
  <si>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</si>
  <si>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</si>
  <si>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</si>
  <si>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</si>
  <si>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</si>
  <si>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</si>
  <si>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</si>
  <si>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</si>
  <si>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</si>
  <si>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</si>
  <si>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</si>
  <si>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</si>
  <si>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</si>
  <si>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</si>
  <si>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</si>
  <si>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</si>
  <si>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</si>
  <si>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</si>
  <si>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</si>
  <si>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</si>
  <si>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</si>
  <si>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</si>
  <si>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</si>
  <si>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</si>
  <si>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</si>
  <si>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</si>
  <si>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</si>
  <si>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</si>
  <si>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</si>
  <si>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</si>
  <si>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</si>
  <si>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</si>
  <si>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</si>
  <si>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</si>
  <si>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</si>
  <si>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</si>
  <si>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</si>
  <si>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</si>
  <si>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</si>
  <si>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</si>
  <si>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</si>
  <si>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</si>
  <si>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</si>
  <si>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</si>
  <si>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</si>
  <si>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</si>
  <si>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</si>
  <si>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</si>
  <si>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</si>
  <si>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</si>
  <si>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</si>
  <si>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</si>
  <si>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</si>
  <si>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</si>
  <si>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</si>
  <si>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</si>
  <si>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</si>
  <si>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</si>
  <si>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</si>
  <si>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</si>
  <si>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</si>
  <si>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</si>
  <si>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</si>
  <si>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</si>
  <si>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</si>
  <si>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</si>
  <si>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</si>
  <si>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</si>
  <si>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</si>
  <si>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</si>
  <si>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</si>
  <si>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</si>
  <si>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</si>
  <si>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</si>
  <si>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</si>
  <si>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</si>
  <si>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</si>
  <si>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</si>
  <si>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</si>
  <si>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</si>
  <si>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</si>
  <si>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</si>
  <si>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</si>
  <si>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</si>
  <si>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</si>
  <si>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</si>
  <si>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</si>
  <si>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</si>
  <si>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</si>
  <si>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</si>
  <si>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</si>
  <si>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</si>
  <si>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</si>
  <si>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</si>
  <si>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</si>
  <si>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</si>
  <si>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</si>
  <si>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</si>
  <si>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</si>
  <si>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</si>
  <si>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</si>
  <si>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</si>
  <si>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</si>
  <si>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</si>
  <si>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</si>
  <si>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</si>
  <si>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</si>
  <si>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</si>
  <si>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</si>
  <si>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</si>
  <si>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</si>
  <si>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</si>
  <si>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</si>
  <si>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</si>
  <si>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</si>
  <si>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</si>
  <si>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</si>
  <si>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</si>
  <si>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</si>
  <si>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</si>
  <si>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</si>
  <si>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</si>
  <si>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</si>
  <si>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</si>
  <si>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</si>
  <si>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</si>
  <si>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</si>
  <si>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</si>
  <si>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</si>
  <si>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</si>
  <si>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</si>
  <si>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</si>
  <si>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</si>
  <si>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</si>
  <si>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</si>
  <si>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</si>
  <si>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</si>
  <si>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</si>
  <si>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</si>
  <si>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</si>
  <si>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</si>
  <si>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</si>
  <si>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</si>
  <si>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</si>
  <si>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</si>
  <si>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</si>
  <si>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</si>
  <si>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</si>
  <si>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</si>
  <si>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</si>
  <si>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</si>
  <si>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</si>
  <si>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</si>
  <si>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</si>
  <si>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</si>
  <si>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</si>
  <si>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</si>
  <si>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</si>
  <si>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</si>
  <si>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</si>
  <si>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</si>
  <si>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</si>
  <si>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</si>
  <si>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</si>
  <si>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</si>
  <si>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</si>
  <si>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</si>
  <si>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</si>
  <si>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</si>
  <si>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</si>
  <si>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</si>
  <si>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</si>
  <si>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</si>
  <si>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</si>
  <si>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</si>
  <si>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</si>
  <si>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</si>
  <si>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</si>
  <si>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</si>
  <si>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</si>
  <si>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</si>
  <si>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</si>
  <si>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</si>
  <si>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</si>
  <si>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</si>
  <si>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</si>
  <si>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</si>
  <si>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</si>
  <si>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</si>
  <si>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</si>
  <si>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</si>
  <si>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</si>
  <si>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</si>
  <si>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</si>
  <si>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</si>
  <si>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</si>
  <si>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</si>
  <si>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</si>
  <si>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</si>
  <si>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</si>
  <si>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</si>
  <si>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</si>
  <si>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</si>
  <si>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</si>
  <si>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</si>
  <si>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</si>
  <si>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</si>
  <si>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</si>
  <si>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</si>
  <si>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</si>
  <si>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</si>
  <si>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</si>
  <si>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</si>
  <si>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</si>
  <si>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</si>
  <si>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</si>
  <si>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</si>
  <si>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</si>
  <si>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</si>
  <si>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</si>
  <si>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</si>
  <si>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</si>
  <si>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</si>
  <si>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</si>
  <si>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</si>
  <si>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</si>
  <si>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</si>
  <si>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</si>
  <si>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</si>
  <si>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</si>
  <si>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</si>
  <si>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</si>
  <si>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</si>
  <si>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</si>
  <si>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</si>
  <si>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</si>
  <si>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</si>
  <si>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</si>
  <si>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</si>
  <si>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</si>
  <si>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</si>
  <si>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</si>
  <si>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</si>
  <si>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</si>
  <si>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</si>
  <si>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</si>
  <si>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</si>
  <si>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</si>
  <si>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</si>
  <si>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</si>
  <si>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</si>
  <si>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</si>
  <si>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</si>
  <si>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</si>
  <si>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</si>
  <si>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</si>
  <si>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</si>
  <si>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</si>
  <si>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</si>
  <si>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</si>
  <si>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</si>
  <si>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</si>
  <si>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</si>
  <si>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</si>
  <si>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</si>
  <si>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</si>
  <si>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</si>
  <si>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</si>
  <si>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</si>
  <si>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</si>
  <si>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</si>
  <si>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</si>
  <si>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</si>
  <si>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</si>
  <si>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</si>
  <si>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</si>
  <si>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</si>
  <si>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</si>
  <si>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</si>
  <si>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</si>
  <si>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</si>
  <si>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</si>
  <si>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</si>
  <si>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</si>
  <si>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</si>
  <si>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</si>
  <si>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</si>
  <si>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</si>
  <si>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</si>
  <si>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</si>
  <si>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</si>
  <si>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</si>
  <si>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</si>
  <si>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</si>
  <si>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</si>
  <si>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</si>
  <si>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</si>
  <si>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</si>
  <si>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</si>
  <si>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</si>
  <si>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</si>
  <si>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</si>
  <si>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</si>
  <si>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</si>
  <si>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</si>
  <si>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</si>
  <si>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</si>
  <si>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</si>
  <si>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</si>
  <si>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</si>
  <si>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</si>
  <si>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</si>
  <si>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</si>
  <si>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</si>
  <si>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</si>
  <si>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</si>
  <si>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</si>
  <si>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</si>
  <si>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</si>
  <si>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</si>
  <si>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</si>
  <si>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</si>
  <si>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</si>
  <si>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</si>
  <si>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</si>
  <si>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</si>
  <si>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</si>
  <si>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</si>
  <si>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</si>
  <si>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</si>
  <si>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</si>
  <si>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</si>
  <si>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</si>
  <si>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</si>
  <si>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</si>
  <si>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</si>
  <si>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</si>
  <si>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</si>
  <si>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</si>
  <si>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</si>
  <si>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</si>
  <si>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</si>
  <si>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</si>
  <si>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</si>
  <si>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</si>
  <si>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</si>
  <si>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</si>
  <si>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</si>
  <si>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</si>
  <si>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</si>
  <si>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</si>
  <si>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</si>
  <si>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</si>
  <si>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</si>
  <si>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</si>
  <si>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</si>
  <si>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</si>
  <si>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</si>
  <si>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</si>
  <si>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</si>
  <si>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</si>
  <si>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</si>
  <si>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</si>
  <si>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</si>
  <si>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</si>
  <si>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</si>
  <si>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</si>
  <si>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</si>
  <si>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</si>
  <si>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</si>
  <si>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</si>
  <si>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</si>
  <si>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</si>
  <si>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</si>
  <si>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</si>
  <si>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</si>
  <si>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</si>
  <si>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</si>
  <si>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</si>
  <si>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</si>
  <si>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</si>
  <si>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</si>
  <si>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</si>
  <si>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</si>
  <si>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</si>
  <si>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</si>
  <si>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</si>
  <si>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</si>
  <si>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</si>
  <si>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</si>
  <si>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</si>
  <si>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</si>
  <si>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</si>
  <si>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</si>
  <si>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</si>
  <si>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</si>
  <si>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</si>
  <si>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</si>
  <si>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</si>
  <si>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</si>
  <si>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</si>
  <si>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</si>
  <si>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</si>
  <si>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</si>
  <si>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</si>
  <si>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</si>
  <si>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</si>
  <si>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</si>
  <si>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</si>
  <si>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</si>
  <si>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</si>
  <si>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</si>
  <si>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</si>
  <si>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</si>
  <si>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</si>
  <si>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</si>
  <si>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</si>
  <si>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</si>
  <si>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</si>
  <si>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</si>
  <si>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</si>
  <si>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</si>
  <si>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</si>
  <si>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</si>
  <si>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</si>
  <si>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</si>
  <si>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</si>
  <si>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</si>
  <si>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</si>
  <si>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</si>
  <si>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</si>
  <si>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</si>
  <si>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</si>
  <si>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</si>
  <si>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</si>
  <si>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</si>
  <si>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</si>
  <si>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</si>
  <si>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</si>
  <si>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</si>
  <si>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</si>
  <si>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</si>
  <si>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</si>
  <si>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</si>
  <si>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</si>
  <si>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</si>
  <si>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</si>
  <si>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</si>
  <si>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</si>
  <si>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</si>
  <si>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</si>
  <si>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</si>
  <si>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</si>
  <si>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</si>
  <si>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</si>
  <si>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</si>
  <si>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</si>
  <si>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</si>
  <si>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</si>
  <si>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</si>
  <si>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</si>
  <si>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</si>
  <si>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</si>
  <si>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</si>
  <si>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</si>
  <si>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</si>
  <si>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</si>
  <si>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</si>
  <si>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</si>
  <si>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</si>
  <si>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</si>
  <si>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</si>
  <si>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</si>
  <si>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</si>
  <si>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</si>
  <si>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</si>
  <si>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</si>
  <si>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</si>
  <si>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</si>
  <si>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</si>
  <si>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</si>
  <si>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</si>
  <si>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</si>
  <si>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</si>
  <si>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</si>
  <si>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</si>
  <si>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</si>
  <si>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</si>
  <si>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</si>
  <si>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</si>
  <si>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</si>
  <si>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</si>
  <si>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</si>
  <si>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</si>
  <si>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</si>
  <si>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</si>
  <si>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</si>
  <si>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</si>
  <si>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</si>
  <si>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</si>
  <si>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</si>
  <si>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</si>
  <si>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</si>
  <si>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</si>
  <si>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</si>
  <si>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</si>
  <si>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</si>
  <si>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</si>
  <si>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</si>
  <si>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</si>
  <si>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</si>
  <si>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</si>
  <si>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</si>
  <si>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</si>
  <si>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</si>
  <si>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</si>
  <si>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</si>
  <si>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</si>
  <si>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</si>
  <si>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</si>
  <si>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</si>
  <si>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</si>
  <si>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</si>
  <si>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</si>
  <si>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</si>
  <si>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</si>
  <si>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</si>
  <si>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</si>
  <si>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</si>
  <si>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</si>
  <si>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</si>
  <si>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</si>
  <si>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</si>
  <si>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</si>
  <si>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</si>
  <si>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</si>
  <si>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</si>
  <si>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</si>
  <si>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</si>
  <si>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</si>
  <si>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</si>
  <si>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</si>
  <si>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</si>
  <si>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</si>
  <si>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</si>
  <si>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</si>
  <si>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</si>
  <si>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</si>
  <si>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</si>
  <si>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</si>
  <si>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</si>
  <si>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</si>
  <si>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</si>
  <si>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</si>
  <si>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</si>
  <si>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</si>
  <si>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</si>
  <si>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</si>
  <si>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</si>
  <si>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</si>
  <si>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</si>
  <si>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</si>
  <si>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</si>
  <si>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</si>
  <si>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</si>
  <si>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</si>
  <si>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</si>
  <si>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</si>
  <si>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</si>
  <si>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</si>
  <si>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</si>
  <si>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</si>
  <si>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</si>
  <si>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</si>
  <si>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</si>
  <si>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</si>
  <si>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</si>
  <si>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</si>
  <si>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</si>
  <si>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</si>
  <si>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</si>
  <si>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</si>
  <si>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</si>
  <si>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</si>
  <si>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</si>
  <si>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</si>
  <si>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</si>
  <si>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</si>
  <si>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</si>
  <si>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</si>
  <si>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</si>
  <si>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</si>
  <si>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</si>
  <si>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</si>
  <si>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</si>
  <si>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</si>
  <si>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</si>
  <si>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</si>
  <si>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</si>
  <si>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</si>
  <si>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</si>
  <si>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</si>
  <si>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</si>
  <si>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</si>
  <si>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</si>
  <si>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</si>
  <si>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</si>
  <si>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</si>
  <si>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</si>
  <si>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</si>
  <si>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</si>
  <si>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</si>
  <si>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</si>
  <si>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</si>
  <si>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</si>
  <si>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</si>
  <si>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</si>
  <si>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</si>
  <si>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</si>
  <si>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</si>
  <si>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</si>
  <si>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</si>
  <si>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</si>
  <si>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</si>
  <si>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</si>
  <si>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</si>
  <si>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</si>
  <si>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</si>
  <si>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</si>
  <si>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</si>
  <si>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</si>
  <si>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</si>
  <si>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</si>
  <si>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</si>
  <si>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</si>
  <si>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</si>
  <si>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</si>
  <si>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</si>
  <si>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</si>
  <si>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</si>
  <si>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</si>
  <si>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</si>
  <si>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</si>
  <si>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</si>
  <si>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</si>
  <si>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</si>
  <si>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</si>
  <si>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</si>
  <si>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</si>
  <si>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</si>
  <si>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</si>
  <si>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</si>
  <si>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</si>
  <si>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</si>
  <si>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</si>
  <si>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</si>
  <si>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</si>
  <si>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</si>
  <si>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</si>
  <si>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</si>
  <si>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</si>
  <si>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</si>
  <si>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</si>
  <si>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</si>
  <si>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</si>
  <si>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</si>
  <si>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</si>
  <si>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</si>
  <si>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</si>
  <si>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</si>
  <si>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</si>
  <si>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</si>
  <si>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</si>
  <si>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</si>
  <si>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</si>
  <si>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</si>
  <si>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</si>
  <si>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</si>
  <si>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</si>
  <si>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</si>
  <si>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</si>
  <si>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</si>
  <si>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</si>
  <si>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</si>
  <si>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</si>
  <si>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</si>
  <si>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</si>
  <si>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</si>
  <si>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</si>
  <si>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</si>
  <si>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</si>
  <si>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</si>
  <si>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</si>
  <si>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</si>
  <si>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</si>
  <si>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</si>
  <si>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</si>
  <si>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</si>
  <si>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</si>
  <si>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</si>
  <si>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</si>
  <si>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</si>
  <si>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</si>
  <si>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</si>
  <si>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</si>
  <si>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</si>
  <si>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</si>
  <si>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</si>
  <si>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</si>
  <si>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</si>
  <si>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</si>
  <si>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</si>
  <si>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</si>
  <si>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</si>
  <si>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</si>
  <si>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</si>
  <si>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</si>
  <si>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</si>
  <si>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</si>
  <si>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</si>
  <si>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</si>
  <si>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</si>
  <si>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</si>
  <si>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</si>
  <si>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</si>
  <si>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</si>
  <si>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</si>
  <si>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</si>
  <si>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</si>
  <si>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</si>
  <si>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</si>
  <si>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</si>
  <si>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</si>
  <si>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</si>
  <si>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</si>
  <si>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</si>
  <si>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</si>
  <si>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</si>
  <si>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</si>
  <si>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</si>
  <si>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</si>
  <si>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</si>
  <si>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</si>
  <si>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</si>
  <si>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</si>
  <si>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</si>
  <si>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</si>
  <si>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</si>
  <si>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</si>
  <si>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</si>
  <si>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</si>
  <si>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</si>
  <si>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</si>
  <si>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</si>
  <si>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</si>
  <si>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</si>
  <si>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</si>
  <si>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</si>
  <si>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</si>
  <si>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</si>
  <si>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</si>
  <si>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</si>
  <si>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</si>
  <si>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</si>
  <si>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</si>
  <si>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</si>
  <si>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</si>
  <si>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</si>
  <si>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</si>
  <si>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</si>
  <si>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</si>
  <si>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</si>
  <si>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</si>
  <si>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</si>
  <si>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</si>
  <si>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</si>
  <si>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</si>
  <si>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</si>
  <si>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</si>
  <si>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</si>
  <si>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</si>
  <si>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</si>
  <si>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</si>
  <si>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</si>
  <si>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</si>
  <si>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</si>
  <si>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</si>
  <si>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</si>
  <si>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</si>
  <si>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</si>
  <si>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</si>
  <si>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</si>
  <si>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</si>
  <si>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</si>
  <si>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</si>
  <si>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</si>
  <si>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</si>
  <si>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</si>
  <si>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</si>
  <si>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</si>
  <si>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</si>
  <si>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</si>
  <si>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</si>
  <si>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</si>
  <si>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</si>
  <si>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</si>
  <si>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</si>
  <si>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</si>
  <si>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</si>
  <si>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</si>
  <si>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</si>
  <si>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</si>
  <si>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</si>
  <si>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</si>
  <si>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</si>
  <si>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</si>
  <si>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</si>
  <si>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</si>
  <si>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</si>
  <si>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</si>
  <si>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</si>
  <si>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</si>
  <si>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</si>
  <si>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</si>
  <si>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</si>
  <si>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</si>
  <si>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</si>
  <si>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</si>
  <si>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</si>
  <si>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</si>
  <si>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</si>
  <si>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</si>
  <si>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</si>
  <si>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</si>
  <si>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</si>
  <si>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</si>
  <si>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</si>
  <si>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</si>
  <si>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</si>
  <si>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</si>
  <si>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</si>
  <si>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</si>
  <si>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</si>
  <si>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</si>
  <si>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</si>
  <si>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</si>
  <si>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</si>
  <si>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</si>
  <si>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</si>
  <si>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</si>
  <si>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</si>
  <si>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</si>
  <si>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</si>
  <si>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</si>
  <si>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</si>
  <si>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</si>
  <si>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</si>
  <si>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</si>
  <si>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</si>
  <si>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</si>
  <si>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</si>
  <si>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</si>
  <si>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</si>
  <si>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</si>
  <si>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</si>
  <si>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</si>
  <si>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</si>
  <si>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</si>
  <si>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</si>
  <si>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</si>
  <si>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</si>
  <si>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</si>
  <si>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</si>
  <si>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</si>
  <si>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</si>
  <si>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</si>
  <si>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</si>
  <si>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</si>
  <si>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</si>
  <si>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</si>
  <si>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</si>
  <si>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</si>
  <si>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</si>
  <si>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</si>
  <si>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</si>
  <si>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</si>
  <si>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</si>
  <si>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</si>
  <si>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</si>
  <si>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</si>
  <si>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</si>
  <si>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</si>
  <si>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</si>
  <si>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</si>
  <si>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</si>
  <si>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</si>
  <si>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</si>
  <si>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</si>
  <si>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</si>
  <si>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</si>
  <si>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</si>
  <si>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</si>
  <si>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</si>
  <si>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</si>
  <si>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</si>
  <si>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</si>
  <si>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</si>
  <si>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</si>
  <si>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</si>
  <si>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</si>
  <si>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</si>
  <si>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</si>
  <si>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</si>
  <si>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</si>
  <si>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</si>
  <si>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</si>
  <si>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</si>
  <si>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</si>
  <si>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</si>
  <si>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</si>
  <si>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</si>
  <si>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</si>
  <si>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</si>
  <si>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</si>
  <si>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</si>
  <si>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</si>
  <si>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</si>
  <si>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</si>
  <si>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</si>
  <si>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</si>
  <si>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</si>
  <si>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</si>
  <si>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</si>
  <si>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</si>
  <si>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</si>
  <si>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</si>
  <si>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</si>
  <si>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</si>
  <si>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</si>
  <si>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</si>
  <si>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</si>
  <si>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</si>
  <si>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</si>
  <si>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</si>
  <si>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</si>
  <si>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</si>
  <si>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</si>
  <si>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</si>
  <si>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</si>
  <si>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</si>
  <si>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</si>
  <si>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</si>
  <si>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</si>
  <si>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</si>
  <si>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</si>
  <si>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</si>
  <si>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</si>
  <si>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</si>
  <si>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</si>
  <si>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</si>
  <si>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</si>
  <si>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</si>
  <si>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</si>
  <si>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</si>
  <si>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</si>
  <si>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</si>
  <si>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</si>
  <si>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</si>
  <si>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</si>
  <si>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</si>
  <si>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</si>
  <si>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</si>
  <si>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</si>
  <si>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</si>
  <si>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</si>
  <si>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</si>
  <si>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</si>
  <si>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</si>
  <si>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</si>
  <si>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</si>
  <si>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</si>
  <si>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</si>
  <si>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</si>
  <si>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</si>
  <si>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</si>
  <si>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</si>
  <si>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</si>
  <si>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</si>
  <si>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</si>
  <si>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</si>
  <si>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</si>
  <si>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</si>
  <si>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</si>
  <si>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</si>
  <si>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</si>
  <si>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</si>
  <si>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</si>
  <si>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</si>
  <si>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</si>
  <si>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</si>
  <si>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</si>
  <si>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</si>
  <si>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</si>
  <si>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</si>
  <si>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</si>
  <si>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</si>
  <si>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</si>
  <si>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</si>
  <si>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</si>
  <si>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</si>
  <si>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</si>
  <si>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</si>
  <si>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</si>
  <si>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</si>
  <si>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</si>
  <si>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</si>
  <si>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</si>
  <si>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</si>
  <si>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</si>
  <si>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</si>
  <si>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</si>
  <si>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</si>
  <si>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</si>
  <si>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</si>
  <si>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</si>
  <si>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</si>
  <si>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</si>
  <si>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</si>
  <si>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</si>
  <si>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</si>
  <si>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</si>
  <si>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</si>
  <si>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</si>
  <si>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</si>
  <si>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</si>
  <si>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</si>
  <si>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</si>
  <si>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</si>
  <si>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</si>
  <si>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</si>
  <si>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</si>
  <si>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</si>
  <si>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</si>
  <si>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</si>
  <si>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</si>
  <si>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</si>
  <si>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</si>
  <si>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</si>
  <si>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</si>
  <si>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</si>
  <si>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</si>
  <si>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</si>
  <si>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</si>
  <si>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</si>
  <si>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</si>
  <si>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</si>
  <si>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</si>
  <si>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</si>
  <si>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</si>
  <si>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</si>
  <si>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</si>
  <si>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</si>
  <si>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</si>
  <si>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</si>
  <si>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</si>
  <si>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</si>
  <si>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</si>
  <si>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</si>
  <si>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</si>
  <si>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</si>
  <si>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</si>
  <si>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</si>
  <si>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</si>
  <si>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</si>
  <si>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</si>
  <si>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</si>
  <si>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</si>
  <si>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</si>
  <si>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</si>
  <si>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</si>
  <si>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</si>
  <si>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</si>
  <si>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</si>
  <si>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</si>
  <si>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</si>
  <si>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</si>
  <si>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</si>
  <si>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</si>
  <si>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</si>
  <si>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</si>
  <si>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</si>
  <si>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</si>
  <si>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</si>
  <si>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</si>
  <si>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</si>
  <si>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</si>
  <si>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</si>
  <si>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</si>
  <si>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</si>
  <si>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</si>
  <si>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</si>
  <si>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</si>
  <si>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</si>
  <si>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</si>
  <si>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</si>
  <si>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</si>
  <si>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</si>
  <si>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</si>
  <si>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</si>
  <si>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</si>
  <si>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</si>
  <si>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</si>
  <si>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</si>
  <si>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</si>
  <si>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</si>
  <si>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</si>
  <si>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</si>
  <si>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</si>
  <si>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</si>
  <si>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</si>
  <si>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</si>
  <si>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</si>
  <si>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</si>
  <si>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</si>
  <si>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</si>
  <si>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</si>
  <si>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</si>
  <si>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</si>
  <si>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</si>
  <si>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</si>
  <si>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</si>
  <si>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</si>
  <si>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</si>
  <si>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</si>
  <si>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</si>
  <si>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</si>
  <si>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</si>
  <si>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</si>
  <si>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</si>
  <si>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</si>
  <si>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</si>
  <si>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</si>
  <si>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</si>
  <si>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</si>
  <si>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</si>
  <si>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</si>
  <si>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</si>
  <si>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</si>
  <si>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</si>
  <si>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</si>
  <si>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</si>
  <si>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</si>
  <si>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</si>
  <si>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</si>
  <si>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</si>
  <si>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</si>
  <si>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</si>
  <si>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</si>
  <si>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</si>
  <si>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</si>
  <si>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</si>
  <si>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</si>
  <si>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</si>
  <si>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</si>
  <si>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</si>
  <si>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</si>
  <si>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</si>
  <si>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</si>
  <si>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</si>
  <si>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</si>
  <si>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</si>
  <si>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</si>
  <si>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</si>
  <si>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</si>
  <si>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</si>
  <si>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</si>
  <si>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</si>
  <si>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</si>
  <si>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</si>
  <si>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</si>
  <si>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</si>
  <si>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</si>
  <si>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</si>
  <si>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</si>
  <si>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</si>
  <si>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</si>
  <si>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</si>
  <si>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</si>
  <si>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</si>
  <si>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</si>
  <si>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</si>
  <si>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</si>
  <si>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</si>
  <si>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</si>
  <si>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</si>
  <si>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</si>
  <si>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</si>
  <si>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</si>
  <si>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</si>
  <si>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</si>
  <si>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</si>
  <si>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</si>
  <si>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</si>
  <si>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</si>
  <si>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</si>
  <si>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</si>
  <si>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</si>
  <si>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</si>
  <si>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</si>
  <si>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</si>
  <si>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</si>
  <si>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</si>
  <si>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</si>
  <si>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</si>
  <si>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</si>
  <si>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</si>
  <si>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</si>
  <si>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</si>
  <si>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</si>
  <si>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</si>
  <si>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</si>
  <si>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</si>
  <si>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</si>
  <si>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</si>
  <si>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</si>
  <si>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</si>
  <si>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</si>
  <si>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</si>
  <si>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</si>
  <si>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</si>
  <si>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</si>
  <si>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</si>
  <si>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</si>
  <si>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</si>
  <si>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</si>
  <si>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</si>
  <si>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</si>
  <si>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</si>
  <si>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</si>
  <si>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</si>
  <si>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</si>
  <si>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</si>
  <si>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</si>
  <si>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</si>
  <si>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</si>
  <si>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</si>
  <si>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</si>
  <si>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</si>
  <si>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</si>
  <si>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</si>
  <si>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</si>
  <si>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</si>
  <si>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</si>
  <si>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</si>
  <si>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</si>
  <si>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</si>
  <si>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</si>
  <si>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</si>
  <si>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</si>
  <si>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</si>
  <si>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</si>
  <si>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</si>
  <si>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</si>
  <si>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</si>
  <si>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</si>
  <si>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</si>
  <si>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</si>
  <si>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</si>
  <si>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</si>
  <si>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</si>
  <si>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</si>
  <si>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</si>
  <si>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</si>
  <si>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</si>
  <si>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</si>
  <si>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</si>
  <si>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</si>
  <si>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</si>
  <si>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</si>
  <si>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</si>
  <si>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</si>
  <si>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</si>
  <si>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</si>
  <si>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</si>
  <si>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</si>
  <si>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</si>
  <si>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</si>
  <si>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</si>
  <si>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</si>
  <si>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</si>
  <si>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</si>
  <si>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</si>
  <si>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</si>
  <si>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</si>
  <si>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</si>
  <si>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</si>
  <si>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</si>
  <si>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</si>
  <si>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</si>
  <si>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</si>
  <si>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</si>
  <si>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</si>
  <si>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</si>
  <si>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</si>
  <si>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</si>
  <si>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</si>
  <si>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</si>
  <si>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</si>
  <si>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</si>
  <si>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</si>
  <si>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</si>
  <si>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</si>
  <si>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</si>
  <si>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</si>
  <si>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</si>
  <si>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</si>
  <si>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</si>
  <si>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</si>
  <si>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</si>
  <si>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</si>
  <si>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</si>
  <si>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</si>
  <si>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</si>
  <si>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</si>
  <si>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</si>
  <si>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</si>
  <si>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</si>
  <si>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</si>
  <si>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</si>
  <si>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</si>
  <si>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</si>
  <si>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</si>
  <si>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</si>
  <si>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</si>
  <si>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</si>
  <si>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</si>
  <si>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</si>
  <si>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</si>
  <si>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</si>
  <si>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</si>
  <si>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</si>
  <si>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</si>
  <si>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</si>
  <si>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</si>
  <si>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</si>
  <si>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</si>
  <si>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</si>
  <si>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</si>
  <si>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</si>
  <si>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</si>
  <si>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</si>
  <si>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</si>
  <si>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</si>
  <si>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</si>
  <si>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</si>
  <si>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</si>
  <si>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</si>
  <si>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</si>
  <si>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</si>
  <si>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</si>
  <si>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</si>
  <si>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</si>
  <si>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</si>
  <si>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</si>
  <si>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</si>
  <si>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</si>
  <si>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</si>
  <si>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</si>
  <si>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</si>
  <si>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</si>
  <si>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</si>
  <si>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</si>
  <si>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</si>
  <si>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</si>
  <si>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</si>
  <si>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</si>
  <si>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</si>
  <si>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</si>
  <si>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</si>
  <si>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</si>
  <si>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</si>
  <si>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</si>
  <si>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</si>
  <si>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</si>
  <si>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</si>
  <si>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</si>
  <si>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</si>
  <si>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</si>
  <si>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</si>
  <si>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</si>
  <si>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</si>
  <si>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</si>
  <si>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</si>
  <si>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</si>
  <si>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</si>
  <si>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</si>
  <si>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</si>
  <si>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</si>
  <si>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</si>
  <si>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</si>
  <si>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</si>
  <si>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</si>
  <si>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</si>
  <si>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</si>
  <si>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</si>
  <si>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</si>
  <si>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</si>
  <si>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</si>
  <si>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</si>
  <si>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</si>
  <si>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</si>
  <si>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</si>
  <si>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</si>
  <si>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</si>
  <si>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</si>
  <si>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</si>
  <si>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</si>
  <si>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</si>
  <si>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</si>
  <si>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</si>
  <si>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</si>
  <si>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</si>
  <si>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</si>
  <si>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</si>
  <si>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</si>
  <si>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</si>
  <si>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</si>
  <si>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</si>
  <si>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</si>
  <si>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</si>
  <si>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</si>
  <si>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</si>
  <si>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</si>
  <si>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</si>
  <si>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</si>
  <si>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</si>
  <si>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</si>
  <si>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</si>
  <si>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</si>
  <si>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</si>
  <si>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</si>
  <si>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</si>
  <si>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</si>
  <si>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</si>
  <si>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</si>
  <si>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</si>
  <si>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</si>
  <si>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</si>
  <si>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</si>
  <si>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</si>
  <si>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</si>
  <si>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</si>
  <si>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</si>
  <si>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</si>
  <si>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</si>
  <si>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</si>
  <si>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</si>
  <si>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</si>
  <si>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</si>
  <si>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</si>
  <si>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</si>
  <si>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</si>
  <si>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</si>
  <si>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</si>
  <si>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</si>
  <si>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</si>
  <si>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</si>
  <si>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</si>
  <si>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</si>
  <si>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</si>
  <si>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</si>
  <si>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</si>
  <si>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</si>
  <si>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</si>
  <si>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</si>
  <si>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</si>
  <si>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</si>
  <si>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</si>
  <si>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</si>
  <si>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</si>
  <si>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</si>
  <si>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</si>
  <si>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</si>
  <si>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</si>
  <si>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</si>
  <si>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</si>
  <si>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</si>
  <si>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</si>
  <si>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</si>
  <si>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</si>
  <si>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</si>
  <si>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</si>
  <si>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</si>
  <si>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</si>
  <si>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</si>
  <si>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</si>
  <si>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</si>
  <si>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</si>
  <si>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</si>
  <si>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</si>
  <si>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</si>
  <si>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</si>
  <si>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</si>
  <si>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</si>
  <si>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</si>
  <si>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</si>
  <si>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</si>
  <si>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</si>
  <si>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</si>
  <si>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</si>
  <si>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</si>
  <si>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</si>
  <si>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</si>
  <si>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</si>
  <si>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</si>
  <si>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</si>
  <si>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</si>
  <si>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</si>
  <si>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</si>
  <si>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</si>
  <si>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</si>
  <si>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</si>
  <si>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</si>
  <si>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</si>
  <si>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</si>
  <si>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</si>
  <si>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</si>
  <si>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</si>
  <si>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</si>
  <si>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</si>
  <si>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</si>
  <si>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</si>
  <si>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</si>
  <si>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</si>
  <si>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</si>
  <si>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</si>
  <si>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</si>
  <si>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</si>
  <si>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</si>
  <si>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</si>
  <si>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</si>
  <si>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</si>
  <si>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</si>
  <si>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</si>
  <si>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</si>
  <si>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</si>
  <si>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</si>
  <si>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</si>
  <si>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</si>
  <si>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</si>
  <si>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</si>
  <si>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</si>
  <si>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</si>
  <si>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</si>
  <si>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</si>
  <si>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</si>
  <si>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</si>
  <si>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</si>
  <si>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</si>
  <si>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</si>
  <si>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</si>
  <si>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</si>
  <si>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</si>
  <si>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</si>
  <si>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</si>
  <si>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</si>
  <si>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</si>
  <si>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</si>
  <si>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</si>
  <si>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</si>
  <si>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</si>
  <si>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</si>
  <si>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</si>
  <si>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</si>
  <si>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</si>
  <si>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</si>
  <si>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</si>
  <si>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</si>
  <si>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</si>
  <si>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</si>
  <si>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</si>
  <si>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</si>
  <si>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</si>
  <si>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</si>
  <si>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</si>
  <si>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</si>
  <si>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</si>
  <si>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</si>
  <si>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</si>
  <si>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</si>
  <si>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</si>
  <si>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</si>
  <si>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</si>
  <si>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</si>
  <si>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</si>
  <si>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</si>
  <si>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</si>
  <si>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</si>
  <si>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</si>
  <si>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</si>
  <si>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</si>
  <si>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</si>
  <si>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</si>
  <si>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</si>
  <si>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</si>
  <si>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</si>
  <si>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</si>
  <si>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</si>
  <si>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</si>
  <si>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</si>
  <si>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</si>
  <si>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</si>
  <si>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</si>
  <si>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</si>
  <si>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</si>
  <si>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</si>
  <si>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</si>
  <si>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</si>
  <si>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</si>
  <si>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</si>
  <si>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</si>
  <si>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</si>
  <si>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</si>
  <si>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</si>
  <si>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</si>
  <si>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</si>
  <si>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</si>
  <si>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</si>
  <si>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</si>
  <si>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</si>
  <si>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</si>
  <si>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</si>
  <si>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</si>
  <si>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</si>
  <si>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</si>
  <si>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</si>
  <si>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</si>
  <si>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</si>
  <si>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</si>
  <si>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</si>
  <si>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</si>
  <si>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</si>
  <si>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</si>
  <si>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</si>
  <si>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</si>
  <si>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</si>
  <si>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</si>
  <si>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</si>
  <si>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</si>
  <si>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</si>
  <si>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</si>
  <si>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</si>
  <si>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</si>
  <si>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</si>
  <si>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</si>
  <si>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</si>
  <si>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</si>
  <si>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</si>
  <si>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</si>
  <si>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</si>
  <si>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</si>
  <si>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</si>
  <si>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</si>
  <si>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</si>
  <si>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</si>
  <si>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</si>
  <si>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</si>
  <si>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</si>
  <si>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</si>
  <si>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</si>
  <si>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</si>
  <si>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</si>
  <si>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</si>
  <si>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</si>
  <si>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</si>
  <si>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</si>
  <si>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</si>
  <si>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</si>
  <si>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</si>
  <si>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</si>
  <si>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</si>
  <si>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</si>
  <si>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</si>
  <si>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</si>
  <si>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</si>
  <si>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</si>
  <si>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</si>
  <si>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</si>
  <si>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</si>
  <si>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</si>
  <si>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</si>
  <si>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</si>
  <si>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</si>
  <si>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</si>
  <si>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</si>
  <si>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</si>
  <si>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</si>
  <si>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</si>
  <si>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</si>
  <si>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</si>
  <si>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</si>
  <si>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</si>
  <si>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</si>
  <si>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</si>
  <si>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</si>
  <si>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</si>
  <si>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</si>
  <si>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</si>
  <si>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</si>
  <si>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</si>
  <si>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</si>
  <si>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</si>
  <si>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</si>
  <si>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</si>
  <si>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</si>
  <si>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</si>
  <si>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</si>
  <si>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</si>
  <si>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</si>
  <si>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</si>
  <si>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</si>
  <si>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</si>
  <si>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</si>
  <si>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</si>
  <si>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</si>
  <si>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</si>
  <si>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</si>
  <si>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</si>
  <si>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</si>
  <si>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</si>
  <si>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</si>
  <si>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</si>
  <si>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</si>
  <si>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</si>
  <si>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</si>
  <si>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</si>
  <si>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</si>
  <si>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</si>
  <si>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</si>
  <si>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</si>
  <si>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</si>
  <si>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</si>
  <si>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</si>
  <si>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</si>
  <si>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</si>
  <si>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</si>
  <si>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</si>
  <si>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</si>
  <si>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</si>
  <si>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</si>
  <si>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</si>
  <si>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</si>
  <si>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</si>
  <si>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</si>
  <si>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</si>
  <si>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</si>
  <si>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</si>
  <si>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</si>
  <si>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</si>
  <si>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</si>
  <si>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</si>
  <si>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</si>
  <si>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</si>
  <si>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</si>
  <si>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</si>
  <si>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</si>
  <si>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</si>
  <si>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</si>
  <si>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</si>
  <si>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</si>
  <si>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</si>
  <si>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</si>
  <si>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</si>
  <si>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</si>
  <si>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</si>
  <si>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</si>
  <si>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</si>
  <si>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</si>
  <si>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</si>
  <si>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</si>
  <si>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</si>
  <si>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</si>
  <si>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</si>
  <si>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</si>
  <si>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</si>
  <si>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</si>
  <si>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</si>
  <si>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</si>
  <si>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</si>
  <si>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</si>
  <si>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</si>
  <si>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</si>
  <si>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</si>
  <si>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</si>
  <si>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</si>
  <si>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</si>
  <si>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</si>
  <si>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</si>
  <si>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</si>
  <si>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</si>
  <si>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</si>
  <si>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</si>
  <si>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</si>
  <si>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</si>
  <si>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</si>
  <si>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</si>
  <si>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</si>
  <si>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</si>
  <si>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</si>
  <si>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</si>
  <si>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</si>
  <si>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</si>
  <si>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</si>
  <si>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</si>
  <si>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</si>
  <si>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</si>
  <si>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</si>
  <si>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</si>
  <si>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</si>
  <si>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</si>
  <si>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</si>
  <si>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</si>
  <si>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</si>
  <si>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</si>
  <si>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</si>
  <si>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</si>
  <si>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</si>
  <si>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</si>
  <si>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</si>
  <si>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</si>
  <si>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</si>
  <si>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</si>
  <si>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</si>
  <si>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</si>
  <si>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</si>
  <si>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</si>
  <si>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</si>
  <si>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</si>
  <si>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</si>
  <si>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</si>
  <si>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</si>
  <si>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</si>
  <si>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</si>
  <si>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</si>
  <si>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</si>
  <si>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</si>
  <si>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</si>
  <si>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</si>
  <si>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</si>
  <si>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</si>
  <si>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</si>
  <si>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</si>
  <si>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</si>
  <si>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</si>
  <si>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</si>
  <si>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</si>
  <si>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</si>
  <si>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</si>
  <si>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</si>
  <si>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</si>
  <si>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</si>
  <si>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</si>
  <si>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</si>
  <si>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</si>
  <si>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</si>
  <si>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</si>
  <si>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</si>
  <si>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</si>
  <si>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</si>
  <si>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</si>
  <si>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</si>
  <si>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</si>
  <si>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</si>
  <si>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</si>
  <si>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</si>
  <si>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</si>
  <si>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</si>
  <si>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</si>
  <si>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</si>
  <si>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</si>
  <si>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</si>
  <si>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</si>
  <si>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</si>
  <si>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</si>
  <si>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</si>
  <si>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</si>
  <si>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</si>
  <si>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</si>
  <si>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</si>
  <si>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</si>
  <si>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</si>
  <si>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</si>
  <si>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</si>
  <si>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</si>
  <si>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</si>
  <si>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</si>
  <si>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</si>
  <si>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</si>
  <si>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</si>
  <si>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</si>
  <si>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</si>
  <si>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</si>
  <si>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</si>
  <si>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</si>
  <si>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</si>
  <si>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</si>
  <si>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</si>
  <si>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</si>
  <si>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</si>
  <si>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</si>
  <si>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</si>
  <si>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</si>
  <si>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</si>
  <si>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</si>
  <si>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</si>
  <si>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</si>
  <si>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</si>
  <si>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</si>
  <si>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</si>
  <si>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</si>
  <si>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</si>
  <si>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</si>
  <si>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</si>
  <si>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</si>
  <si>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</si>
  <si>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</si>
  <si>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</si>
  <si>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</si>
  <si>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</si>
  <si>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</si>
  <si>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</si>
  <si>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</si>
  <si>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</si>
  <si>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</si>
  <si>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</si>
  <si>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</si>
  <si>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</si>
  <si>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</si>
  <si>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</si>
  <si>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</si>
  <si>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</si>
  <si>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</si>
  <si>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</si>
  <si>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</si>
  <si>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</si>
  <si>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</si>
  <si>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</si>
  <si>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</si>
  <si>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</si>
  <si>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</si>
  <si>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</si>
  <si>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</si>
  <si>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</si>
  <si>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</si>
  <si>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</si>
  <si>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</si>
  <si>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</si>
  <si>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</si>
  <si>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</si>
  <si>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</si>
  <si>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</si>
  <si>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</si>
  <si>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</si>
  <si>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</si>
  <si>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</si>
  <si>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</si>
  <si>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</si>
  <si>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</si>
  <si>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</si>
  <si>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</si>
  <si>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</si>
  <si>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</si>
  <si>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</si>
  <si>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</si>
  <si>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</si>
  <si>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</si>
  <si>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</si>
  <si>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</si>
  <si>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</si>
  <si>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</si>
  <si>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</si>
  <si>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</si>
  <si>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</si>
  <si>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</si>
  <si>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</si>
  <si>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</si>
  <si>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</si>
  <si>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</si>
  <si>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</si>
  <si>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</si>
  <si>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</si>
  <si>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</si>
  <si>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</si>
  <si>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</si>
  <si>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</si>
  <si>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</si>
  <si>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</si>
  <si>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</si>
  <si>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</si>
  <si>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</si>
  <si>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</si>
  <si>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</si>
  <si>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</si>
  <si>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</si>
  <si>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</si>
  <si>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</si>
  <si>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</si>
  <si>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</si>
  <si>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</si>
  <si>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</si>
  <si>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</si>
  <si>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</si>
  <si>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</si>
  <si>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</si>
  <si>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</si>
  <si>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</si>
  <si>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</si>
  <si>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</si>
  <si>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</si>
  <si>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</si>
  <si>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</si>
  <si>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</si>
  <si>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</si>
  <si>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</si>
  <si>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</si>
  <si>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</si>
  <si>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</si>
  <si>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</si>
  <si>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</si>
  <si>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</si>
  <si>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</si>
  <si>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</si>
  <si>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</si>
  <si>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</si>
  <si>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</si>
  <si>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</si>
  <si>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</si>
  <si>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</si>
  <si>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</si>
  <si>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</si>
  <si>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</si>
  <si>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</si>
  <si>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</si>
  <si>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</si>
  <si>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</si>
  <si>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</si>
  <si>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</si>
  <si>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</si>
  <si>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</si>
  <si>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</si>
  <si>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</si>
  <si>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</si>
  <si>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</si>
  <si>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</si>
  <si>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</si>
  <si>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</si>
  <si>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</si>
  <si>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</si>
  <si>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</si>
  <si>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</si>
  <si>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</si>
  <si>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</si>
  <si>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</si>
  <si>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</si>
  <si>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</si>
  <si>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</si>
  <si>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</si>
  <si>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</si>
  <si>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</si>
  <si>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</si>
  <si>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</si>
  <si>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</si>
  <si>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</si>
  <si>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</si>
  <si>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</si>
  <si>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</si>
  <si>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</si>
  <si>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</si>
  <si>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</si>
  <si>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</si>
  <si>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</si>
  <si>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</si>
  <si>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</si>
  <si>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</si>
  <si>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</si>
  <si>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</si>
  <si>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</si>
  <si>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</si>
  <si>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</si>
  <si>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</si>
  <si>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</si>
  <si>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</si>
  <si>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</si>
  <si>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</si>
  <si>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</si>
  <si>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</si>
  <si>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</si>
  <si>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</si>
  <si>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</si>
  <si>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</si>
  <si>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</si>
  <si>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</si>
  <si>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</si>
  <si>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</si>
  <si>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</si>
  <si>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</si>
  <si>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</si>
  <si>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</si>
  <si>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</si>
  <si>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</si>
  <si>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</si>
  <si>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</si>
  <si>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</si>
  <si>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</si>
  <si>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</si>
  <si>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</si>
  <si>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</si>
  <si>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</si>
  <si>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</si>
  <si>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</si>
  <si>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</si>
  <si>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</si>
  <si>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</si>
  <si>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</si>
  <si>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</si>
  <si>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</si>
  <si>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</si>
  <si>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</si>
  <si>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</si>
  <si>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</si>
  <si>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</si>
  <si>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</si>
  <si>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</si>
  <si>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</si>
  <si>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</si>
  <si>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</si>
  <si>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</si>
  <si>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</si>
  <si>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</si>
  <si>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</si>
  <si>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</si>
  <si>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</si>
  <si>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</si>
  <si>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</si>
  <si>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</si>
  <si>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</si>
  <si>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</si>
  <si>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</si>
  <si>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</si>
  <si>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</si>
  <si>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</si>
  <si>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</si>
  <si>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</si>
  <si>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</si>
  <si>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</si>
  <si>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</si>
  <si>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</si>
  <si>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</si>
  <si>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</si>
  <si>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</si>
  <si>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</si>
  <si>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</si>
  <si>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</si>
  <si>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</si>
  <si>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</si>
  <si>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</si>
  <si>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</si>
  <si>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</si>
  <si>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</si>
  <si>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</si>
  <si>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</si>
  <si>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</si>
  <si>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</si>
  <si>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</si>
  <si>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</si>
  <si>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</si>
  <si>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</si>
  <si>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</si>
  <si>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</si>
  <si>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</si>
  <si>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</si>
  <si>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</si>
  <si>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</si>
  <si>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</si>
  <si>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</si>
  <si>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</si>
  <si>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</si>
  <si>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</si>
  <si>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</si>
  <si>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</si>
  <si>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</si>
  <si>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</si>
  <si>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</si>
  <si>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</si>
  <si>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</si>
  <si>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</si>
  <si>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</si>
  <si>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</si>
  <si>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</si>
  <si>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</si>
  <si>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</si>
  <si>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</si>
  <si>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</si>
  <si>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</si>
  <si>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</si>
  <si>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</si>
  <si>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</si>
  <si>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</si>
  <si>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</si>
  <si>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</si>
  <si>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</si>
  <si>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</si>
  <si>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</si>
  <si>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</si>
  <si>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</si>
  <si>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</si>
  <si>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</si>
  <si>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</si>
  <si>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</si>
  <si>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</si>
  <si>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</si>
  <si>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</si>
  <si>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</si>
  <si>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</si>
  <si>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</si>
  <si>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</si>
  <si>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</si>
  <si>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</si>
  <si>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</si>
  <si>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</si>
  <si>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</si>
  <si>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</si>
  <si>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</si>
  <si>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</si>
  <si>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</si>
  <si>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</si>
  <si>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</si>
  <si>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</si>
  <si>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</si>
  <si>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</si>
  <si>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</si>
  <si>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</si>
  <si>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</si>
  <si>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</si>
  <si>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</si>
  <si>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</si>
  <si>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</si>
  <si>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</si>
  <si>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</si>
  <si>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</si>
  <si>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</si>
  <si>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</si>
  <si>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</si>
  <si>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</si>
  <si>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</si>
  <si>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</si>
  <si>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</si>
  <si>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</si>
  <si>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</si>
  <si>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</si>
  <si>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</si>
  <si>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</si>
  <si>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</si>
  <si>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</si>
  <si>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</si>
  <si>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</si>
  <si>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</si>
  <si>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</si>
  <si>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</si>
  <si>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</si>
  <si>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</si>
  <si>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</si>
  <si>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</si>
  <si>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</si>
  <si>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</si>
  <si>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</si>
  <si>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</si>
  <si>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</si>
  <si>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</si>
  <si>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</si>
  <si>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</si>
  <si>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</si>
  <si>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</si>
  <si>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</si>
  <si>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</si>
  <si>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</si>
  <si>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</si>
  <si>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</si>
  <si>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</si>
  <si>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</si>
  <si>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</si>
  <si>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</si>
  <si>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</si>
  <si>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</si>
  <si>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</si>
  <si>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</si>
  <si>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</si>
  <si>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</si>
  <si>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</si>
  <si>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</si>
  <si>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</si>
  <si>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</si>
  <si>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</si>
  <si>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</si>
  <si>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</si>
  <si>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</si>
  <si>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</si>
  <si>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</si>
  <si>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</si>
  <si>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</si>
  <si>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</si>
  <si>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</si>
  <si>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</si>
  <si>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</si>
  <si>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</si>
  <si>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</si>
  <si>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</si>
  <si>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</si>
  <si>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</si>
  <si>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</si>
  <si>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</si>
  <si>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</si>
  <si>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</si>
  <si>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</si>
  <si>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</si>
  <si>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</si>
  <si>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</si>
  <si>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</si>
  <si>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</si>
  <si>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</si>
  <si>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</si>
  <si>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</si>
  <si>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</si>
  <si>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</si>
  <si>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</si>
  <si>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</si>
  <si>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</si>
  <si>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</si>
  <si>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</si>
  <si>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</si>
  <si>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</si>
  <si>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</si>
  <si>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</si>
  <si>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</si>
  <si>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</si>
  <si>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</si>
  <si>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</si>
  <si>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</si>
  <si>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</si>
  <si>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</si>
  <si>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</si>
  <si>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</si>
  <si>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</si>
  <si>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</si>
  <si>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</si>
  <si>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</si>
  <si>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</si>
  <si>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</si>
  <si>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</si>
  <si>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</si>
  <si>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</si>
  <si>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</si>
  <si>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</si>
  <si>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</si>
  <si>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</si>
  <si>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</si>
  <si>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</si>
  <si>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</si>
  <si>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</si>
  <si>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</si>
  <si>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</si>
  <si>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</si>
  <si>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</si>
  <si>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</si>
  <si>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</si>
  <si>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</si>
  <si>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</si>
  <si>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</si>
  <si>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</si>
  <si>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</si>
  <si>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</si>
  <si>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</si>
  <si>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</si>
  <si>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</si>
  <si>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</si>
  <si>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</si>
  <si>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</si>
  <si>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</si>
  <si>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</si>
  <si>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</si>
  <si>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</si>
  <si>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</si>
  <si>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</si>
  <si>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</si>
  <si>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</si>
  <si>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</si>
  <si>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</si>
  <si>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</si>
  <si>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</si>
  <si>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</si>
  <si>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</si>
  <si>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</si>
  <si>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</si>
  <si>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</si>
  <si>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</si>
  <si>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</si>
  <si>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</si>
  <si>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</si>
  <si>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</si>
  <si>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</si>
  <si>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</si>
  <si>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</si>
  <si>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</si>
  <si>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</si>
  <si>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</si>
  <si>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</si>
  <si>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</si>
  <si>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</si>
  <si>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</si>
  <si>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</si>
  <si>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</si>
  <si>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</si>
  <si>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</si>
  <si>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</si>
  <si>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</si>
  <si>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</si>
  <si>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</si>
  <si>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</si>
  <si>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</si>
  <si>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</si>
  <si>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</si>
  <si>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</si>
  <si>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</si>
  <si>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</si>
  <si>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</si>
  <si>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</si>
  <si>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</si>
  <si>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</si>
  <si>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</si>
  <si>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</si>
  <si>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</si>
  <si>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</si>
  <si>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</si>
  <si>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</si>
  <si>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</si>
  <si>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</si>
  <si>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</si>
  <si>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</si>
  <si>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</si>
  <si>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</si>
  <si>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</si>
  <si>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</si>
  <si>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</si>
  <si>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</si>
  <si>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</si>
  <si>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</si>
  <si>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</si>
  <si>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</si>
  <si>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</si>
  <si>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</si>
  <si>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</si>
  <si>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</si>
  <si>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</si>
  <si>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</si>
  <si>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</si>
  <si>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</si>
  <si>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</si>
  <si>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</si>
  <si>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</si>
  <si>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</si>
  <si>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</si>
  <si>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</si>
  <si>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</si>
  <si>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</si>
  <si>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</si>
  <si>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</si>
  <si>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</si>
  <si>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</si>
  <si>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</si>
  <si>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</si>
  <si>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</si>
  <si>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</si>
  <si>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</si>
  <si>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</si>
  <si>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</si>
  <si>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</si>
  <si>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</si>
  <si>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</si>
  <si>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</si>
  <si>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</si>
  <si>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</si>
  <si>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</si>
  <si>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</si>
  <si>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</si>
  <si>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</si>
  <si>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</si>
  <si>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</si>
  <si>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</si>
  <si>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</si>
  <si>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</si>
  <si>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</si>
  <si>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</si>
  <si>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</si>
  <si>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</si>
  <si>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</si>
  <si>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</si>
  <si>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</si>
  <si>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</si>
  <si>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</si>
  <si>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</si>
  <si>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</si>
  <si>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</si>
  <si>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</si>
  <si>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</si>
  <si>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</si>
  <si>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</si>
  <si>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</si>
  <si>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</si>
  <si>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</si>
  <si>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</si>
  <si>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</si>
  <si>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</si>
  <si>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</si>
  <si>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</si>
  <si>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</si>
  <si>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</si>
  <si>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</si>
  <si>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</si>
  <si>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</si>
  <si>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</si>
  <si>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</si>
  <si>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</si>
  <si>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</si>
  <si>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</si>
  <si>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</si>
  <si>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</si>
  <si>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</si>
  <si>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</si>
  <si>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</si>
  <si>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</si>
  <si>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</si>
  <si>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</si>
  <si>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</si>
  <si>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</si>
  <si>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</si>
  <si>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</si>
  <si>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</si>
  <si>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</si>
  <si>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</si>
  <si>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</si>
  <si>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</si>
  <si>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</si>
  <si>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</si>
  <si>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</si>
  <si>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</si>
  <si>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</si>
  <si>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</si>
  <si>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</si>
  <si>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</si>
  <si>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</si>
  <si>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</si>
  <si>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</si>
  <si>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</si>
  <si>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</si>
  <si>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</si>
  <si>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</si>
  <si>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</si>
  <si>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</si>
  <si>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</si>
  <si>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</si>
  <si>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</si>
  <si>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</si>
  <si>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</si>
  <si>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</si>
  <si>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</si>
  <si>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</si>
  <si>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</si>
  <si>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</si>
  <si>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</si>
  <si>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</si>
  <si>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</si>
  <si>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</si>
  <si>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</si>
  <si>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</si>
  <si>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</si>
  <si>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</si>
  <si>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</si>
  <si>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</si>
  <si>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</si>
  <si>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</si>
  <si>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</si>
  <si>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</si>
  <si>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</si>
  <si>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</si>
  <si>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</si>
  <si>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</si>
  <si>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</si>
  <si>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</si>
  <si>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</si>
  <si>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</si>
  <si>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</si>
  <si>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</si>
  <si>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</si>
  <si>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</si>
  <si>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</si>
  <si>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</si>
  <si>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</si>
  <si>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</si>
  <si>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</si>
  <si>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</si>
  <si>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</si>
  <si>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</si>
  <si>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</si>
  <si>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</si>
  <si>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</si>
  <si>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</si>
  <si>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</si>
  <si>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</si>
  <si>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</si>
  <si>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</si>
  <si>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</si>
  <si>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</si>
  <si>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</si>
  <si>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</si>
  <si>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</si>
  <si>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</si>
  <si>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</si>
  <si>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</si>
  <si>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</si>
  <si>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</si>
  <si>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</si>
  <si>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</si>
  <si>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</si>
  <si>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</si>
  <si>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</si>
  <si>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</si>
  <si>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</si>
  <si>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</si>
  <si>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</si>
  <si>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</si>
  <si>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</si>
  <si>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</si>
  <si>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</si>
  <si>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</si>
  <si>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</si>
  <si>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</si>
  <si>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</si>
  <si>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</si>
  <si>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</si>
  <si>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</si>
  <si>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</si>
  <si>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</si>
  <si>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</si>
  <si>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</si>
  <si>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</si>
  <si>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</si>
  <si>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</si>
  <si>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</si>
  <si>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</si>
  <si>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</si>
  <si>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</si>
  <si>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</si>
  <si>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</si>
  <si>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</si>
  <si>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</si>
  <si>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</si>
  <si>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</si>
  <si>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</si>
  <si>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</si>
  <si>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</si>
  <si>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</si>
  <si>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</si>
  <si>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</si>
  <si>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</si>
  <si>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</si>
  <si>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</si>
  <si>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</si>
  <si>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</si>
  <si>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</si>
  <si>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</si>
  <si>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</si>
  <si>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</si>
  <si>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</si>
  <si>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</si>
  <si>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</si>
  <si>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</si>
  <si>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</si>
  <si>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</si>
  <si>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</si>
  <si>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</si>
  <si>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</si>
  <si>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</si>
  <si>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</si>
  <si>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</si>
  <si>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</si>
  <si>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</si>
  <si>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</si>
  <si>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</si>
  <si>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</si>
  <si>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</si>
  <si>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</si>
  <si>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</si>
  <si>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</si>
  <si>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</si>
  <si>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</si>
  <si>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</si>
  <si>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</si>
  <si>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</si>
  <si>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</si>
  <si>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</si>
  <si>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</si>
  <si>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</si>
  <si>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</si>
  <si>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</si>
  <si>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</si>
  <si>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</si>
  <si>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</si>
  <si>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</si>
  <si>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</si>
  <si>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</si>
  <si>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</si>
  <si>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</si>
  <si>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</si>
  <si>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</si>
  <si>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</si>
  <si>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</si>
  <si>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</si>
  <si>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</si>
  <si>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</si>
  <si>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</si>
  <si>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</si>
  <si>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</si>
  <si>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</si>
  <si>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</si>
  <si>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</si>
  <si>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</si>
  <si>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</si>
  <si>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</si>
  <si>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</si>
  <si>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</si>
  <si>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</si>
  <si>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</si>
  <si>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</si>
  <si>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</si>
  <si>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</si>
  <si>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</si>
  <si>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</si>
  <si>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</si>
  <si>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</si>
  <si>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</si>
  <si>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</si>
  <si>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</si>
  <si>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</si>
  <si>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</si>
  <si>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</si>
  <si>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</si>
  <si>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</si>
  <si>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</si>
  <si>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</si>
  <si>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</si>
  <si>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</si>
  <si>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</si>
  <si>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</si>
  <si>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</si>
  <si>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</si>
  <si>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</si>
  <si>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</si>
  <si>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</si>
  <si>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</si>
  <si>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</si>
  <si>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</si>
  <si>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</si>
  <si>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</si>
  <si>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</si>
  <si>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</si>
  <si>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</si>
  <si>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</si>
  <si>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</si>
  <si>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</si>
  <si>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</si>
  <si>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</si>
  <si>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</si>
  <si>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</si>
  <si>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</si>
  <si>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</si>
  <si>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</si>
  <si>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</si>
  <si>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</si>
  <si>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</si>
  <si>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</si>
  <si>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</si>
  <si>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</si>
  <si>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</si>
  <si>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</si>
  <si>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</si>
  <si>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</si>
  <si>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</si>
  <si>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</si>
  <si>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</si>
  <si>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</si>
  <si>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</si>
  <si>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</si>
  <si>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</si>
  <si>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</si>
  <si>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</si>
  <si>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</si>
  <si>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</si>
  <si>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</si>
  <si>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</si>
  <si>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</si>
  <si>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</si>
  <si>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</si>
  <si>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</si>
  <si>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</si>
  <si>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</si>
  <si>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</si>
  <si>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</si>
  <si>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</si>
  <si>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</si>
  <si>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</si>
  <si>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</si>
  <si>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</si>
  <si>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</si>
  <si>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</si>
  <si>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</si>
  <si>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</si>
  <si>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</si>
  <si>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</si>
  <si>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</si>
  <si>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</si>
  <si>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</si>
  <si>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</si>
  <si>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</si>
  <si>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</si>
  <si>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</si>
  <si>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</si>
  <si>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</si>
  <si>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</si>
  <si>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</si>
  <si>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</si>
  <si>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</si>
  <si>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</si>
  <si>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</si>
  <si>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</si>
  <si>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</si>
  <si>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</si>
  <si>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</si>
  <si>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</si>
  <si>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</si>
  <si>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</si>
  <si>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</si>
  <si>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</si>
  <si>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</si>
  <si>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</si>
  <si>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</si>
  <si>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</si>
  <si>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</si>
  <si>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</si>
  <si>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</si>
  <si>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</si>
  <si>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</si>
  <si>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</si>
  <si>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</si>
  <si>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</si>
  <si>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</si>
  <si>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</si>
  <si>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</si>
  <si>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</si>
  <si>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</si>
  <si>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</si>
  <si>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</si>
  <si>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</si>
  <si>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</si>
  <si>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</si>
  <si>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</si>
  <si>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</si>
  <si>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</si>
  <si>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</si>
  <si>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</si>
  <si>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</si>
  <si>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</si>
  <si>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</si>
  <si>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</si>
  <si>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</si>
  <si>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</si>
  <si>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</si>
  <si>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</si>
  <si>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</si>
  <si>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</si>
  <si>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</si>
  <si>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</si>
  <si>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</si>
  <si>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</si>
  <si>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</si>
  <si>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</si>
  <si>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</si>
  <si>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</si>
  <si>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</si>
  <si>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</si>
  <si>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</si>
  <si>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</si>
  <si>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</si>
  <si>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</si>
  <si>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</si>
  <si>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</si>
  <si>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</si>
  <si>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</si>
  <si>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</si>
  <si>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</si>
  <si>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</si>
  <si>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</si>
  <si>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</si>
  <si>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</si>
  <si>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</si>
  <si>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</si>
  <si>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</si>
  <si>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</si>
  <si>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</si>
  <si>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</si>
  <si>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</si>
  <si>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</si>
  <si>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</si>
  <si>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</si>
  <si>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</si>
  <si>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</si>
  <si>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</si>
  <si>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</si>
  <si>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</si>
  <si>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</si>
  <si>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</si>
  <si>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</si>
  <si>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</si>
  <si>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</si>
  <si>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</si>
  <si>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</si>
  <si>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</si>
  <si>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</si>
  <si>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</si>
  <si>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</si>
  <si>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</si>
  <si>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</si>
  <si>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</si>
  <si>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</si>
  <si>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</si>
  <si>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</si>
  <si>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</si>
  <si>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</si>
  <si>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</si>
  <si>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</si>
  <si>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</si>
  <si>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</si>
  <si>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</si>
  <si>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</si>
  <si>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</si>
  <si>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</si>
  <si>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</si>
  <si>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</si>
  <si>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</si>
  <si>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</si>
  <si>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</si>
  <si>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</si>
  <si>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</si>
  <si>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</si>
  <si>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</si>
  <si>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</si>
  <si>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</si>
  <si>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</si>
  <si>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</si>
  <si>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</si>
  <si>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</si>
  <si>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</si>
  <si>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</si>
  <si>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</si>
  <si>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</si>
  <si>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</si>
  <si>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</si>
  <si>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</si>
  <si>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</si>
  <si>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</si>
  <si>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</si>
  <si>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</si>
  <si>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</si>
  <si>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</si>
  <si>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</si>
  <si>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</si>
  <si>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</si>
  <si>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</si>
  <si>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</si>
  <si>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</si>
  <si>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</si>
  <si>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</si>
  <si>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</si>
  <si>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</si>
  <si>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</si>
  <si>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</si>
  <si>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</si>
  <si>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</si>
  <si>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</si>
  <si>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</si>
  <si>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</si>
  <si>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</si>
  <si>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</si>
  <si>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</si>
  <si>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</si>
  <si>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</si>
  <si>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</si>
  <si>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</si>
  <si>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</si>
  <si>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</si>
  <si>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</si>
  <si>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</si>
  <si>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</si>
  <si>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</si>
  <si>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</si>
  <si>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</si>
  <si>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</si>
  <si>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</si>
  <si>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</si>
  <si>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</si>
  <si>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</si>
  <si>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</si>
  <si>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</si>
  <si>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</si>
  <si>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</si>
  <si>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</si>
  <si>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</si>
  <si>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</si>
  <si>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</si>
  <si>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</si>
  <si>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</si>
  <si>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</si>
  <si>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</si>
  <si>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</si>
  <si>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</si>
  <si>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</si>
  <si>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</si>
  <si>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</si>
  <si>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</si>
  <si>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</si>
  <si>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</si>
  <si>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</si>
  <si>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</si>
  <si>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</si>
  <si>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</si>
  <si>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</si>
  <si>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</si>
  <si>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</si>
  <si>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</si>
  <si>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</si>
  <si>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</si>
  <si>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</si>
  <si>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</si>
  <si>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</si>
  <si>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</si>
  <si>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</si>
  <si>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</si>
  <si>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</si>
  <si>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</si>
  <si>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</si>
  <si>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</si>
  <si>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</si>
  <si>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</si>
  <si>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</si>
  <si>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</si>
  <si>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</si>
  <si>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</si>
  <si>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</si>
  <si>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</si>
  <si>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</si>
  <si>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</si>
  <si>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</si>
  <si>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</si>
  <si>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</si>
  <si>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</si>
  <si>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</si>
  <si>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</si>
  <si>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</si>
  <si>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</si>
  <si>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</si>
  <si>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</si>
  <si>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</si>
  <si>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</si>
  <si>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</si>
  <si>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</si>
  <si>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</si>
  <si>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</si>
  <si>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</si>
  <si>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</si>
  <si>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</si>
  <si>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</si>
  <si>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</si>
  <si>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</si>
  <si>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</si>
  <si>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</si>
  <si>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</si>
  <si>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</si>
  <si>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</si>
  <si>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</si>
  <si>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</si>
  <si>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</si>
  <si>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</si>
  <si>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</si>
  <si>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</si>
  <si>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</si>
  <si>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</si>
  <si>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</si>
  <si>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</si>
  <si>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</si>
  <si>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</si>
  <si>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</si>
  <si>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</si>
  <si>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</si>
  <si>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</si>
  <si>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</si>
  <si>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</si>
  <si>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</si>
  <si>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</si>
  <si>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</si>
  <si>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</si>
  <si>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</si>
  <si>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</si>
  <si>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</si>
  <si>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</si>
  <si>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</si>
  <si>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</si>
  <si>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</si>
  <si>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</si>
  <si>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</si>
  <si>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</si>
  <si>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</si>
  <si>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</si>
  <si>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</si>
  <si>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</si>
  <si>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</si>
  <si>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</si>
  <si>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</si>
  <si>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</si>
  <si>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</si>
  <si>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</si>
  <si>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</si>
  <si>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</si>
  <si>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</si>
  <si>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</si>
  <si>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</si>
  <si>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</si>
  <si>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</si>
  <si>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</si>
  <si>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</si>
  <si>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</si>
  <si>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</si>
  <si>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</si>
  <si>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</si>
  <si>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</si>
  <si>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</si>
  <si>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</si>
  <si>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</si>
  <si>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</si>
  <si>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</si>
  <si>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</si>
  <si>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</si>
  <si>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</si>
  <si>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</si>
  <si>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</si>
  <si>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</si>
  <si>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</si>
  <si>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</si>
  <si>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</si>
  <si>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</si>
  <si>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</si>
  <si>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</si>
  <si>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</si>
  <si>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</si>
  <si>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</si>
  <si>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</si>
  <si>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</si>
  <si>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</si>
  <si>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</si>
  <si>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</si>
  <si>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</si>
  <si>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</si>
  <si>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</si>
  <si>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</si>
  <si>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</si>
  <si>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</si>
  <si>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</si>
  <si>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</si>
  <si>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</si>
  <si>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</si>
  <si>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</si>
  <si>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</si>
  <si>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</si>
  <si>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</si>
  <si>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</si>
  <si>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</si>
  <si>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</si>
  <si>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</si>
  <si>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</si>
  <si>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</si>
  <si>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</si>
  <si>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</si>
  <si>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</si>
  <si>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</si>
  <si>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</si>
  <si>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</si>
  <si>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</si>
  <si>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</si>
  <si>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</si>
  <si>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</si>
  <si>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</si>
  <si>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</si>
  <si>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</si>
  <si>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</si>
  <si>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</si>
  <si>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</si>
  <si>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</si>
  <si>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</si>
  <si>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</si>
  <si>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</si>
  <si>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</si>
  <si>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</si>
  <si>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</si>
  <si>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</si>
  <si>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</si>
  <si>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</si>
  <si>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</si>
  <si>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</si>
  <si>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</si>
  <si>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</si>
  <si>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</si>
  <si>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</si>
  <si>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</si>
  <si>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</si>
  <si>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</si>
  <si>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</si>
  <si>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</si>
  <si>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</si>
  <si>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</si>
  <si>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</si>
  <si>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</si>
  <si>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</si>
  <si>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</si>
  <si>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</si>
  <si>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</si>
  <si>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</si>
  <si>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</si>
  <si>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</si>
  <si>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</si>
  <si>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</si>
  <si>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</si>
  <si>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</si>
  <si>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</si>
  <si>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</si>
  <si>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</si>
  <si>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</si>
  <si>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</si>
  <si>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</si>
  <si>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</si>
  <si>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</si>
  <si>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</si>
  <si>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</si>
  <si>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</si>
  <si>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</si>
  <si>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</si>
  <si>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</si>
  <si>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</si>
  <si>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</si>
  <si>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</si>
  <si>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</si>
  <si>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</si>
  <si>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</si>
  <si>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</si>
  <si>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</si>
  <si>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</si>
  <si>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</si>
  <si>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</si>
  <si>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</si>
  <si>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</si>
  <si>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</si>
  <si>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</si>
  <si>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</si>
  <si>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</si>
  <si>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</si>
  <si>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</si>
  <si>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</si>
  <si>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</si>
  <si>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</si>
  <si>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</si>
  <si>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</si>
  <si>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</si>
  <si>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</si>
  <si>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</si>
  <si>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</si>
  <si>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</si>
  <si>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</si>
  <si>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</si>
  <si>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</si>
  <si>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</si>
  <si>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</si>
  <si>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</si>
  <si>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</si>
  <si>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</si>
  <si>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</si>
  <si>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</si>
  <si>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</si>
  <si>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</si>
  <si>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</si>
  <si>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</si>
  <si>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</si>
  <si>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</si>
  <si>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</si>
  <si>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</si>
  <si>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</si>
  <si>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</si>
  <si>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</si>
  <si>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</si>
  <si>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</si>
  <si>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</si>
  <si>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</si>
  <si>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</si>
  <si>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</si>
  <si>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</si>
  <si>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</si>
  <si>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</si>
  <si>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</si>
  <si>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</si>
  <si>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</si>
  <si>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</si>
  <si>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</si>
  <si>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</si>
  <si>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</si>
  <si>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</si>
  <si>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</si>
  <si>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</si>
  <si>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</si>
  <si>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</si>
  <si>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</si>
  <si>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</si>
  <si>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</si>
  <si>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</si>
  <si>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</si>
  <si>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</si>
  <si>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</si>
  <si>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</si>
  <si>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</si>
  <si>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</si>
  <si>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</si>
  <si>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</si>
  <si>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</si>
  <si>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</si>
  <si>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</si>
  <si>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</si>
  <si>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</si>
  <si>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</si>
  <si>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</si>
  <si>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</si>
  <si>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</si>
  <si>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</si>
  <si>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</si>
  <si>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</si>
  <si>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</si>
  <si>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</si>
  <si>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</si>
  <si>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</si>
  <si>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</si>
  <si>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</si>
  <si>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</si>
  <si>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</si>
  <si>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</si>
  <si>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</si>
  <si>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</si>
  <si>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</si>
  <si>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</si>
  <si>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</si>
  <si>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</si>
  <si>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</si>
  <si>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</si>
  <si>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</si>
  <si>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</si>
  <si>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</si>
  <si>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</si>
  <si>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</si>
  <si>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</si>
  <si>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</si>
  <si>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</si>
  <si>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</si>
  <si>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</si>
  <si>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</si>
  <si>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</si>
  <si>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</si>
  <si>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</si>
  <si>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</si>
  <si>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</si>
  <si>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</si>
  <si>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</si>
  <si>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</si>
  <si>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</si>
  <si>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</si>
  <si>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</si>
  <si>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</si>
  <si>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</si>
  <si>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</si>
  <si>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</si>
  <si>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</si>
  <si>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</si>
  <si>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</si>
  <si>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</si>
  <si>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</si>
  <si>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</si>
  <si>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</si>
  <si>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</si>
  <si>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</si>
  <si>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</si>
  <si>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</si>
  <si>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</si>
  <si>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</si>
  <si>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</si>
  <si>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</si>
  <si>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</si>
  <si>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</si>
  <si>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</si>
  <si>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</si>
  <si>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</si>
  <si>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</si>
  <si>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</si>
  <si>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</si>
  <si>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</si>
  <si>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</si>
  <si>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</si>
  <si>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</si>
  <si>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</si>
  <si>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</si>
  <si>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</si>
  <si>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</si>
  <si>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</si>
  <si>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</si>
  <si>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</si>
  <si>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</si>
  <si>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</si>
  <si>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</si>
  <si>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</si>
  <si>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</si>
  <si>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</si>
  <si>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</si>
  <si>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</si>
  <si>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</si>
  <si>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</si>
  <si>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</si>
  <si>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</si>
  <si>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</si>
  <si>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</si>
  <si>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</si>
  <si>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</si>
  <si>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</si>
  <si>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</si>
  <si>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</si>
  <si>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</si>
  <si>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</si>
  <si>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</si>
  <si>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</si>
  <si>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</si>
  <si>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</si>
  <si>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</si>
  <si>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</si>
  <si>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</si>
  <si>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</si>
  <si>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</si>
  <si>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</si>
  <si>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</si>
  <si>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</si>
  <si>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</si>
  <si>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</si>
  <si>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</si>
  <si>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</si>
  <si>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</si>
  <si>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</si>
  <si>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</si>
  <si>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</si>
  <si>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</si>
  <si>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</si>
  <si>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</si>
  <si>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</si>
  <si>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</si>
  <si>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</si>
  <si>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</si>
  <si>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</si>
  <si>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</si>
  <si>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</si>
  <si>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</si>
  <si>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</si>
  <si>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</si>
  <si>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</si>
  <si>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</si>
  <si>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</si>
  <si>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</si>
  <si>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</si>
  <si>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</si>
  <si>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</si>
  <si>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</si>
  <si>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</si>
  <si>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</si>
  <si>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</si>
  <si>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</si>
  <si>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</si>
  <si>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</si>
  <si>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</si>
  <si>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</si>
  <si>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</si>
  <si>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</si>
  <si>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</si>
  <si>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</si>
  <si>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</si>
  <si>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</si>
  <si>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</si>
  <si>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</si>
  <si>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</si>
  <si>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</si>
  <si>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</si>
  <si>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</si>
  <si>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</si>
  <si>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</si>
  <si>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</si>
  <si>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</si>
  <si>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</si>
  <si>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</si>
  <si>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</si>
  <si>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</si>
  <si>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</si>
  <si>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</si>
  <si>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</si>
  <si>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</si>
  <si>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</si>
  <si>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</si>
  <si>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</si>
  <si>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</si>
  <si>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</si>
  <si>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</si>
  <si>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</si>
  <si>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</si>
  <si>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</si>
  <si>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</si>
  <si>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</si>
  <si>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</si>
  <si>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</si>
  <si>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</si>
  <si>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</si>
  <si>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</si>
  <si>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</si>
  <si>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</si>
  <si>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</si>
  <si>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</si>
  <si>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</si>
  <si>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</si>
  <si>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</si>
  <si>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</si>
  <si>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</si>
  <si>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</si>
  <si>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</si>
  <si>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</si>
  <si>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</si>
  <si>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</si>
  <si>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</si>
  <si>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</si>
  <si>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</si>
  <si>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</si>
  <si>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</si>
  <si>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</si>
  <si>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</si>
  <si>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</si>
  <si>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</si>
  <si>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</si>
  <si>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</si>
  <si>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</si>
  <si>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</si>
  <si>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</si>
  <si>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</si>
  <si>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</si>
  <si>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</si>
  <si>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</si>
  <si>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</si>
  <si>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</si>
  <si>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</si>
  <si>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</si>
  <si>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</si>
  <si>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</si>
  <si>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</si>
  <si>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</si>
  <si>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</si>
  <si>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</si>
  <si>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</si>
  <si>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</si>
  <si>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</si>
  <si>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</si>
  <si>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</si>
  <si>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</si>
  <si>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</si>
  <si>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</si>
  <si>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</si>
  <si>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</si>
  <si>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</si>
  <si>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</si>
  <si>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</si>
  <si>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</si>
  <si>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</si>
  <si>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</si>
  <si>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</si>
  <si>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</si>
  <si>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</si>
  <si>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</si>
  <si>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</si>
  <si>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</si>
  <si>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</si>
  <si>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</si>
  <si>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</si>
  <si>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</si>
  <si>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</si>
  <si>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</si>
  <si>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</si>
  <si>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</si>
  <si>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</si>
  <si>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</si>
  <si>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</si>
  <si>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</si>
  <si>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</si>
  <si>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</si>
  <si>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</si>
  <si>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</si>
  <si>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</si>
  <si>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</si>
  <si>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</si>
  <si>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</si>
  <si>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</si>
  <si>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</si>
  <si>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</si>
  <si>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</si>
  <si>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</si>
  <si>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</si>
  <si>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</si>
  <si>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</si>
  <si>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</si>
  <si>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</si>
  <si>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</si>
  <si>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</si>
  <si>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</si>
  <si>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</si>
  <si>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</si>
  <si>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</si>
  <si>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</si>
  <si>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</si>
  <si>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</si>
  <si>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</si>
  <si>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</si>
  <si>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</si>
  <si>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</si>
  <si>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</si>
  <si>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</si>
  <si>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</si>
  <si>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</si>
  <si>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</si>
  <si>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</si>
  <si>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</si>
  <si>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</si>
  <si>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</si>
  <si>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</si>
  <si>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</si>
  <si>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</si>
  <si>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</si>
  <si>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</si>
  <si>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</si>
  <si>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</si>
  <si>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</si>
  <si>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</si>
  <si>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</si>
  <si>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</si>
  <si>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</si>
  <si>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</si>
  <si>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</si>
  <si>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</si>
  <si>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</si>
  <si>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</si>
  <si>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</si>
  <si>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</si>
  <si>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</si>
  <si>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</si>
  <si>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</si>
  <si>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</si>
  <si>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</si>
  <si>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</si>
  <si>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</si>
  <si>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</si>
  <si>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</si>
  <si>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</si>
  <si>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</si>
  <si>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</si>
  <si>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</si>
  <si>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</si>
  <si>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</si>
  <si>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</si>
  <si>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</si>
  <si>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</si>
  <si>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</si>
  <si>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</si>
  <si>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</si>
  <si>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</si>
  <si>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</si>
  <si>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</si>
  <si>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</si>
  <si>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</si>
  <si>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</si>
  <si>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</si>
  <si>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</si>
  <si>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</si>
  <si>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</si>
  <si>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</si>
  <si>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</si>
  <si>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</si>
  <si>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</si>
  <si>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</si>
  <si>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</si>
  <si>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</si>
  <si>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</si>
  <si>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</si>
  <si>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</si>
  <si>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</si>
  <si>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</si>
  <si>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</si>
  <si>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</si>
  <si>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</si>
  <si>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</si>
  <si>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</si>
  <si>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</si>
  <si>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</si>
  <si>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</si>
  <si>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</si>
  <si>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</si>
  <si>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</si>
  <si>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</si>
  <si>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</si>
  <si>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</si>
  <si>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</si>
  <si>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</si>
  <si>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</si>
  <si>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</si>
  <si>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</si>
  <si>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</si>
  <si>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</si>
  <si>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</si>
  <si>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</si>
  <si>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</si>
  <si>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</si>
  <si>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</si>
  <si>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</si>
  <si>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</si>
  <si>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</si>
  <si>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</si>
  <si>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</si>
  <si>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</si>
  <si>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</si>
  <si>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</si>
  <si>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</si>
  <si>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</si>
  <si>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</si>
  <si>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</si>
  <si>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</si>
  <si>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</si>
  <si>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</si>
  <si>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</si>
  <si>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</si>
  <si>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</si>
  <si>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</si>
  <si>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</si>
  <si>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</si>
  <si>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</si>
  <si>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</si>
  <si>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</si>
  <si>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</si>
  <si>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</si>
  <si>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</si>
  <si>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</si>
  <si>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</si>
  <si>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</si>
  <si>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</si>
  <si>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</si>
  <si>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</si>
  <si>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</si>
  <si>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</si>
  <si>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</si>
  <si>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</si>
  <si>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</si>
  <si>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</si>
  <si>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</si>
  <si>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</si>
  <si>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</si>
  <si>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</si>
  <si>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</si>
  <si>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</si>
  <si>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</si>
  <si>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</si>
  <si>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</si>
  <si>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</si>
  <si>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</si>
  <si>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</si>
  <si>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</si>
  <si>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</si>
  <si>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</si>
  <si>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</si>
  <si>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</si>
  <si>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</si>
  <si>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</si>
  <si>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</si>
  <si>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</si>
  <si>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</si>
  <si>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</si>
  <si>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</si>
  <si>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</si>
  <si>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</si>
  <si>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</si>
  <si>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</si>
  <si>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</si>
  <si>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</si>
  <si>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</si>
  <si>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</si>
  <si>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</si>
  <si>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</si>
  <si>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</si>
  <si>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</si>
  <si>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</si>
  <si>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</si>
  <si>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</si>
  <si>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</si>
  <si>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</si>
  <si>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</si>
  <si>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</si>
  <si>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</si>
  <si>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</si>
  <si>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</si>
  <si>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</si>
  <si>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</si>
  <si>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</si>
  <si>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</si>
  <si>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</si>
  <si>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</si>
  <si>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</si>
  <si>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</si>
  <si>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</si>
  <si>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</si>
  <si>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</si>
  <si>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</si>
  <si>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</si>
  <si>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</si>
  <si>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</si>
  <si>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</si>
  <si>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</si>
  <si>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</si>
  <si>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</si>
  <si>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</si>
  <si>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</si>
  <si>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</si>
  <si>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</si>
  <si>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</si>
  <si>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</si>
  <si>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</si>
  <si>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</si>
  <si>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</si>
  <si>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</si>
  <si>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</si>
  <si>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</si>
  <si>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</si>
  <si>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</si>
  <si>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</si>
  <si>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</si>
  <si>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</si>
  <si>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</si>
  <si>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</si>
  <si>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</si>
  <si>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</si>
  <si>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</si>
  <si>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</si>
  <si>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</si>
  <si>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</si>
  <si>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</si>
  <si>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</si>
  <si>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</si>
  <si>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</si>
  <si>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</si>
  <si>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</si>
  <si>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</si>
  <si>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</si>
  <si>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</si>
  <si>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</si>
  <si>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</si>
  <si>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</si>
  <si>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</si>
  <si>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</si>
  <si>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</si>
  <si>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</si>
  <si>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</si>
  <si>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</si>
  <si>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</si>
  <si>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</si>
  <si>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</si>
  <si>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</si>
  <si>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</si>
  <si>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</si>
  <si>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</si>
  <si>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</si>
  <si>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</si>
  <si>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</si>
  <si>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</si>
  <si>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</si>
  <si>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</si>
  <si>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</si>
  <si>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</si>
  <si>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</si>
  <si>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</si>
  <si>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</si>
  <si>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</si>
  <si>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</si>
  <si>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</si>
  <si>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</si>
  <si>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</si>
  <si>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</si>
  <si>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</si>
  <si>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</si>
  <si>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</si>
  <si>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</si>
  <si>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</si>
  <si>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</si>
  <si>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</si>
  <si>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</si>
  <si>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</si>
  <si>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</si>
  <si>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</si>
  <si>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</si>
  <si>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</si>
  <si>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</si>
  <si>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</si>
  <si>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</si>
  <si>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</si>
  <si>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</si>
  <si>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</si>
  <si>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</si>
  <si>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</si>
  <si>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</si>
  <si>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</si>
  <si>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</si>
  <si>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</si>
  <si>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</si>
  <si>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</si>
  <si>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</si>
  <si>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</si>
  <si>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</si>
  <si>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</si>
  <si>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</si>
  <si>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</si>
  <si>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</si>
  <si>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</si>
  <si>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</si>
  <si>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</si>
  <si>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</si>
  <si>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</si>
  <si>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</si>
  <si>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</si>
  <si>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</si>
  <si>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</si>
  <si>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</si>
  <si>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</si>
  <si>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</si>
  <si>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</si>
  <si>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</si>
  <si>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</si>
  <si>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</si>
  <si>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</si>
  <si>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</si>
  <si>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</si>
  <si>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</si>
  <si>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</si>
  <si>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</si>
  <si>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</si>
  <si>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</si>
  <si>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</si>
  <si>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</si>
  <si>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</si>
  <si>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</si>
  <si>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</si>
  <si>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</si>
  <si>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</si>
  <si>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</si>
  <si>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</si>
  <si>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</si>
  <si>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</si>
  <si>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</si>
  <si>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</si>
  <si>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</si>
  <si>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</si>
  <si>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</si>
  <si>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</si>
  <si>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</si>
  <si>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</si>
  <si>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</si>
  <si>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</si>
  <si>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</si>
  <si>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</si>
  <si>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</si>
  <si>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</si>
  <si>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</si>
  <si>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</si>
  <si>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</si>
  <si>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</si>
  <si>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</si>
  <si>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</si>
  <si>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</si>
  <si>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</si>
  <si>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</si>
  <si>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</si>
  <si>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</si>
  <si>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</si>
  <si>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</si>
  <si>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</si>
  <si>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</si>
  <si>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</si>
  <si>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</si>
  <si>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</si>
  <si>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</si>
  <si>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</si>
  <si>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</si>
  <si>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</si>
  <si>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</si>
  <si>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</si>
  <si>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</si>
  <si>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</si>
  <si>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</si>
  <si>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</si>
  <si>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</si>
  <si>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</si>
  <si>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</si>
  <si>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</si>
  <si>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</si>
  <si>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</si>
  <si>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</si>
  <si>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</si>
  <si>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</si>
  <si>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</si>
  <si>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</si>
  <si>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</si>
  <si>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</si>
  <si>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</si>
  <si>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</si>
  <si>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</si>
  <si>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</si>
  <si>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</si>
  <si>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</si>
  <si>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</si>
  <si>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</si>
  <si>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</si>
  <si>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</si>
  <si>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</si>
  <si>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</si>
  <si>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</si>
  <si>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</si>
  <si>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</si>
  <si>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</si>
  <si>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</si>
  <si>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</si>
  <si>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</si>
  <si>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</si>
  <si>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</si>
  <si>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</si>
  <si>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</si>
  <si>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</si>
  <si>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</si>
  <si>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</si>
  <si>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</si>
  <si>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</si>
  <si>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</si>
  <si>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</si>
  <si>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</si>
  <si>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</si>
  <si>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</si>
  <si>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</si>
  <si>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</si>
  <si>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</si>
  <si>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</si>
  <si>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</si>
  <si>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</si>
  <si>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</si>
  <si>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</si>
  <si>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</si>
  <si>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</si>
  <si>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</si>
  <si>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</si>
  <si>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</si>
  <si>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</si>
  <si>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</si>
  <si>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</si>
  <si>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</si>
  <si>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</si>
  <si>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</si>
  <si>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</si>
  <si>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</si>
  <si>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</si>
  <si>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</si>
  <si>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</si>
  <si>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</si>
  <si>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</si>
  <si>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</si>
  <si>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</si>
  <si>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</si>
  <si>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</si>
  <si>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</si>
  <si>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</si>
  <si>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</si>
  <si>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</si>
  <si>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</si>
  <si>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</si>
  <si>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</si>
  <si>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</si>
  <si>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</si>
  <si>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</si>
  <si>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</si>
  <si>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</si>
  <si>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</si>
  <si>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</si>
  <si>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</si>
  <si>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</si>
  <si>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</si>
  <si>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</si>
  <si>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</si>
  <si>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</si>
  <si>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</si>
  <si>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</si>
  <si>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</si>
  <si>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</si>
  <si>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</si>
  <si>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</si>
  <si>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</si>
  <si>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</si>
  <si>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</si>
  <si>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</si>
  <si>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</si>
  <si>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</si>
  <si>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</si>
  <si>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</si>
  <si>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</si>
  <si>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</si>
  <si>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</si>
  <si>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</si>
  <si>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</si>
  <si>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</si>
  <si>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</si>
  <si>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</si>
  <si>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</si>
  <si>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</si>
  <si>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</si>
  <si>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</si>
  <si>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</si>
  <si>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</si>
  <si>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</si>
  <si>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</si>
  <si>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</si>
  <si>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</si>
  <si>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</si>
  <si>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</si>
  <si>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</si>
  <si>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</si>
  <si>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</si>
  <si>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</si>
  <si>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</si>
  <si>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</si>
  <si>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</si>
  <si>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</si>
  <si>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</si>
  <si>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</si>
  <si>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</si>
  <si>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</si>
  <si>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</si>
  <si>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</si>
  <si>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</si>
  <si>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</si>
  <si>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</si>
  <si>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</si>
  <si>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</si>
  <si>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</si>
  <si>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</si>
  <si>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</si>
  <si>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</si>
  <si>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</si>
  <si>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</si>
  <si>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</si>
  <si>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</si>
  <si>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</si>
  <si>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</si>
  <si>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</si>
  <si>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</si>
  <si>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</si>
  <si>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</si>
  <si>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</si>
  <si>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</si>
  <si>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</si>
  <si>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</si>
  <si>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</si>
  <si>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</si>
  <si>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</si>
  <si>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</si>
  <si>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</si>
  <si>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</si>
  <si>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</si>
  <si>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</si>
  <si>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</si>
  <si>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</si>
  <si>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</si>
  <si>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</si>
  <si>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</si>
  <si>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</si>
  <si>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</si>
  <si>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</si>
  <si>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</si>
  <si>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</si>
  <si>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</si>
  <si>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</si>
  <si>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</si>
  <si>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</si>
  <si>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</si>
  <si>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</si>
  <si>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</si>
  <si>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</si>
  <si>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</si>
  <si>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</si>
  <si>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</si>
  <si>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</si>
  <si>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</si>
  <si>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</si>
  <si>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</si>
  <si>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</si>
  <si>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</si>
  <si>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</si>
  <si>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</si>
  <si>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</si>
  <si>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</si>
  <si>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</si>
  <si>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</si>
  <si>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</si>
  <si>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</si>
  <si>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</si>
  <si>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</si>
  <si>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</si>
  <si>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</si>
  <si>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</si>
  <si>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</si>
  <si>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</si>
  <si>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</si>
  <si>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</si>
  <si>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</si>
  <si>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</si>
  <si>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</si>
  <si>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</si>
  <si>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</si>
  <si>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</si>
  <si>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</si>
  <si>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</si>
  <si>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</si>
  <si>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</si>
  <si>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</si>
  <si>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</si>
  <si>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</si>
  <si>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</si>
  <si>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</si>
  <si>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</si>
  <si>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</si>
  <si>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</si>
  <si>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</si>
  <si>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</si>
  <si>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</si>
  <si>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</si>
  <si>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</si>
  <si>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</si>
  <si>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</si>
  <si>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</si>
  <si>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</si>
  <si>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</si>
  <si>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</si>
  <si>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</si>
  <si>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</si>
  <si>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</si>
  <si>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</si>
  <si>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</si>
  <si>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</si>
  <si>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</si>
  <si>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</si>
  <si>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</si>
  <si>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</si>
  <si>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</si>
  <si>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</si>
  <si>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</si>
  <si>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</si>
  <si>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</si>
  <si>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</si>
  <si>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</si>
  <si>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</si>
  <si>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</si>
  <si>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</si>
  <si>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</si>
  <si>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</si>
  <si>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</si>
  <si>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</si>
  <si>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</si>
  <si>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</si>
  <si>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</si>
  <si>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</si>
  <si>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</si>
  <si>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</si>
  <si>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</si>
  <si>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</si>
  <si>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</si>
  <si>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</si>
  <si>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</si>
  <si>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</si>
  <si>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</si>
  <si>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</si>
  <si>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</si>
  <si>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</si>
  <si>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</si>
  <si>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</si>
  <si>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</si>
  <si>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</si>
  <si>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</si>
  <si>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</si>
  <si>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</si>
  <si>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</si>
  <si>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</si>
  <si>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</si>
  <si>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</si>
  <si>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</si>
  <si>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</si>
  <si>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</si>
  <si>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</si>
  <si>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</si>
  <si>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</si>
  <si>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</si>
  <si>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</si>
  <si>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</si>
  <si>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</si>
  <si>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</si>
  <si>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</si>
  <si>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</si>
  <si>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</si>
  <si>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</si>
  <si>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</si>
  <si>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</si>
  <si>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</si>
  <si>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</si>
  <si>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</si>
  <si>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</si>
  <si>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</si>
  <si>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</si>
  <si>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</si>
  <si>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</si>
  <si>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</si>
  <si>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</si>
  <si>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</si>
  <si>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</si>
  <si>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</si>
  <si>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</si>
  <si>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</si>
  <si>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</si>
  <si>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</si>
  <si>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</si>
  <si>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</si>
  <si>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</si>
  <si>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</si>
  <si>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</si>
  <si>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</si>
  <si>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</si>
  <si>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</si>
  <si>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</si>
  <si>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</si>
  <si>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</si>
  <si>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</si>
  <si>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</si>
  <si>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</si>
  <si>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</si>
  <si>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</si>
  <si>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</si>
  <si>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</si>
  <si>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</si>
  <si>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</si>
  <si>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</si>
  <si>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</si>
  <si>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</si>
  <si>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</si>
  <si>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</si>
  <si>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</si>
  <si>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</si>
  <si>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</si>
  <si>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</si>
  <si>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</si>
  <si>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</si>
  <si>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</si>
  <si>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</si>
  <si>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</si>
  <si>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</si>
  <si>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</si>
  <si>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</si>
  <si>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</si>
  <si>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</si>
  <si>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</si>
  <si>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</si>
  <si>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</si>
  <si>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</si>
  <si>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</si>
  <si>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</si>
  <si>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</si>
  <si>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</si>
  <si>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</si>
  <si>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</si>
  <si>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</si>
  <si>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</si>
  <si>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</si>
  <si>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</si>
  <si>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</si>
  <si>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</si>
  <si>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</si>
  <si>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</si>
  <si>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</si>
  <si>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</si>
  <si>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</si>
  <si>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</si>
  <si>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</si>
  <si>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</si>
  <si>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</si>
  <si>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</si>
  <si>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</si>
  <si>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</si>
  <si>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</si>
  <si>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</si>
  <si>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</si>
  <si>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</si>
  <si>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</si>
  <si>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</si>
  <si>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</si>
  <si>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</si>
  <si>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</si>
  <si>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</si>
  <si>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</si>
  <si>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</si>
  <si>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</si>
  <si>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</si>
  <si>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</si>
  <si>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</si>
  <si>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</si>
  <si>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</si>
  <si>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</si>
  <si>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</si>
  <si>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</si>
  <si>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</si>
  <si>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</si>
  <si>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</si>
  <si>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</si>
  <si>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</si>
  <si>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</si>
  <si>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</si>
  <si>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</si>
  <si>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</si>
  <si>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</si>
  <si>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</si>
  <si>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</si>
  <si>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</si>
  <si>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</si>
  <si>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</si>
  <si>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</si>
  <si>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</si>
  <si>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</si>
  <si>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</si>
  <si>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</si>
  <si>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</si>
  <si>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</si>
  <si>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</si>
  <si>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</si>
  <si>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</si>
  <si>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</si>
  <si>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</si>
  <si>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</si>
  <si>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</si>
  <si>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</si>
  <si>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</si>
  <si>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</si>
  <si>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</si>
  <si>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</si>
  <si>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</si>
  <si>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</si>
  <si>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</si>
  <si>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</si>
  <si>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</si>
  <si>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</si>
  <si>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</si>
  <si>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</si>
  <si>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</si>
  <si>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</si>
  <si>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</si>
  <si>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</si>
  <si>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</si>
  <si>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</si>
  <si>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</si>
  <si>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</si>
  <si>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</si>
  <si>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</si>
  <si>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</si>
  <si>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</si>
  <si>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</si>
  <si>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</si>
  <si>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</si>
  <si>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</si>
  <si>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</si>
  <si>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</si>
  <si>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</si>
  <si>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</si>
  <si>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</si>
  <si>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</si>
  <si>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</si>
  <si>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</si>
  <si>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</si>
  <si>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</si>
  <si>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</si>
  <si>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</si>
  <si>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</si>
  <si>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</si>
  <si>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</si>
  <si>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</si>
  <si>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</si>
  <si>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</si>
  <si>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</si>
  <si>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</si>
  <si>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</si>
  <si>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</si>
  <si>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</si>
  <si>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</si>
  <si>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</si>
  <si>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</si>
  <si>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</si>
  <si>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</si>
  <si>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</si>
  <si>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</si>
  <si>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</si>
  <si>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</si>
  <si>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</si>
  <si>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</si>
  <si>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</si>
  <si>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</si>
  <si>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</si>
  <si>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</si>
  <si>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</si>
  <si>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</si>
  <si>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</si>
  <si>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</si>
  <si>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</si>
  <si>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</si>
  <si>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</si>
  <si>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</si>
  <si>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</si>
  <si>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</si>
  <si>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</si>
  <si>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</si>
  <si>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</si>
  <si>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</si>
  <si>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</si>
  <si>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</si>
  <si>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</si>
  <si>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</si>
  <si>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</si>
  <si>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</si>
  <si>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</si>
  <si>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</si>
  <si>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</si>
  <si>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</si>
  <si>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</si>
  <si>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</si>
  <si>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</si>
  <si>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</si>
  <si>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</si>
  <si>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</si>
  <si>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</si>
  <si>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</si>
  <si>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</si>
  <si>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</si>
  <si>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</si>
  <si>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</si>
  <si>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</si>
  <si>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</si>
  <si>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</si>
  <si>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</si>
  <si>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</si>
  <si>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</si>
  <si>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</si>
  <si>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</si>
  <si>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</si>
  <si>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</si>
  <si>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</si>
  <si>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</si>
  <si>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</si>
  <si>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</si>
  <si>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</si>
  <si>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</si>
  <si>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</si>
  <si>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</si>
  <si>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</si>
  <si>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</si>
  <si>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</si>
  <si>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</si>
  <si>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</si>
  <si>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</si>
  <si>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</si>
  <si>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</si>
  <si>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</si>
  <si>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</si>
  <si>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</si>
  <si>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</si>
  <si>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</si>
  <si>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</si>
  <si>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</si>
  <si>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</si>
  <si>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</si>
  <si>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</si>
  <si>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</si>
  <si>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</si>
  <si>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</si>
  <si>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</si>
  <si>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</si>
  <si>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</si>
  <si>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</si>
  <si>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</si>
  <si>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</si>
  <si>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</si>
  <si>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</si>
  <si>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</si>
  <si>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</si>
  <si>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</si>
  <si>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</si>
  <si>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</si>
  <si>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</si>
  <si>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</si>
  <si>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</si>
  <si>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</si>
  <si>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</si>
  <si>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</si>
  <si>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</si>
  <si>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</si>
  <si>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</si>
  <si>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</si>
  <si>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</si>
  <si>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</si>
  <si>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</si>
  <si>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</si>
  <si>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</si>
  <si>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</si>
  <si>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</si>
  <si>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</si>
  <si>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</si>
  <si>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</si>
  <si>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</si>
  <si>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</si>
  <si>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</si>
  <si>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</si>
  <si>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</si>
  <si>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</si>
  <si>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</si>
  <si>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</si>
  <si>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</si>
  <si>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</si>
  <si>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</si>
  <si>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</si>
  <si>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</si>
  <si>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</si>
  <si>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</si>
  <si>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</si>
  <si>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</si>
  <si>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</si>
  <si>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</si>
  <si>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</si>
  <si>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</si>
  <si>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</si>
  <si>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</si>
  <si>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</si>
  <si>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</si>
  <si>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</si>
  <si>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</si>
  <si>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</si>
  <si>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</si>
  <si>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</si>
  <si>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</si>
  <si>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</si>
  <si>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</si>
  <si>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</si>
  <si>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</si>
  <si>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</si>
  <si>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</si>
  <si>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</si>
  <si>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</si>
  <si>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</si>
  <si>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</si>
  <si>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</si>
  <si>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</si>
  <si>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</si>
  <si>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</si>
  <si>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</si>
  <si>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</si>
  <si>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</si>
  <si>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</si>
  <si>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</si>
  <si>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</si>
  <si>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</si>
  <si>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</si>
  <si>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</si>
  <si>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</si>
  <si>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</si>
  <si>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</si>
  <si>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</si>
  <si>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</si>
  <si>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</si>
  <si>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</si>
  <si>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</si>
  <si>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</si>
  <si>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</si>
  <si>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</si>
  <si>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</si>
  <si>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</si>
  <si>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</si>
  <si>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</si>
  <si>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</si>
  <si>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</si>
  <si>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</si>
  <si>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</si>
  <si>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</si>
  <si>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</si>
  <si>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</si>
  <si>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</si>
  <si>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</si>
  <si>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</si>
  <si>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</si>
  <si>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</si>
  <si>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</si>
  <si>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</si>
  <si>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</si>
  <si>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</si>
  <si>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</si>
  <si>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</si>
  <si>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</si>
  <si>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</si>
  <si>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</si>
  <si>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</si>
  <si>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</si>
  <si>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</si>
  <si>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</si>
  <si>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</si>
  <si>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</si>
  <si>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</si>
  <si>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</si>
  <si>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</si>
  <si>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</si>
  <si>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</si>
  <si>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</si>
  <si>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</si>
  <si>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</si>
  <si>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</si>
  <si>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</si>
  <si>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</si>
  <si>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</si>
  <si>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</si>
  <si>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</si>
  <si>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</si>
  <si>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</si>
  <si>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</si>
  <si>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</si>
  <si>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</si>
  <si>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</si>
  <si>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</si>
  <si>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</si>
  <si>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</si>
  <si>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</si>
  <si>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</si>
  <si>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</si>
  <si>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</si>
  <si>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</si>
  <si>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</si>
  <si>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</si>
  <si>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</si>
  <si>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</si>
  <si>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</si>
  <si>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</si>
  <si>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</si>
  <si>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</si>
  <si>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</si>
  <si>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</si>
  <si>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</si>
  <si>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</si>
  <si>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</si>
  <si>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</si>
  <si>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</si>
  <si>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</si>
  <si>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</si>
  <si>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</si>
  <si>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</si>
  <si>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</si>
  <si>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</si>
  <si>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</si>
  <si>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</si>
  <si>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</si>
  <si>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</si>
  <si>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</si>
  <si>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</si>
  <si>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</si>
  <si>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</si>
  <si>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</si>
  <si>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</si>
  <si>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</si>
  <si>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</si>
  <si>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</si>
  <si>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</si>
  <si>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</si>
  <si>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</si>
  <si>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</si>
  <si>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</si>
  <si>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</si>
  <si>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</si>
  <si>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</si>
  <si>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</si>
  <si>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</si>
  <si>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</si>
  <si>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</si>
  <si>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</si>
  <si>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</si>
  <si>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</si>
  <si>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</si>
  <si>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</si>
  <si>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</si>
  <si>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</si>
  <si>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</si>
  <si>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</si>
  <si>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</si>
  <si>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</si>
  <si>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</si>
  <si>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</si>
  <si>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</si>
  <si>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</si>
  <si>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</si>
  <si>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</si>
  <si>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</si>
  <si>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</si>
  <si>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</si>
  <si>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</si>
  <si>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</si>
  <si>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</si>
  <si>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</si>
  <si>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</si>
  <si>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</si>
  <si>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</si>
  <si>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</si>
  <si>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</si>
  <si>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</si>
  <si>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</si>
  <si>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</si>
  <si>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</si>
  <si>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</si>
  <si>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</si>
  <si>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</si>
  <si>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</si>
  <si>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</si>
  <si>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</si>
  <si>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</si>
  <si>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</si>
  <si>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</si>
  <si>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</si>
  <si>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</si>
  <si>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</si>
  <si>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</si>
  <si>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</si>
  <si>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</si>
  <si>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</si>
  <si>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</si>
  <si>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</si>
  <si>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</si>
  <si>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</si>
  <si>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</si>
  <si>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</si>
  <si>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</si>
  <si>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</si>
  <si>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</si>
  <si>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</si>
  <si>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</si>
  <si>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</si>
  <si>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</si>
  <si>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</si>
  <si>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</si>
  <si>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</si>
  <si>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</si>
  <si>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</si>
  <si>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</si>
  <si>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</si>
  <si>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</si>
  <si>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</si>
  <si>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</si>
  <si>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</si>
  <si>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</si>
  <si>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</si>
  <si>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</si>
  <si>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</si>
  <si>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</si>
  <si>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</si>
  <si>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</si>
  <si>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</si>
  <si>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</si>
  <si>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</si>
  <si>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</si>
  <si>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</si>
  <si>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</si>
  <si>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</si>
  <si>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</si>
  <si>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</si>
  <si>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</si>
  <si>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</si>
  <si>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</si>
  <si>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</si>
  <si>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</si>
  <si>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</si>
  <si>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</si>
  <si>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</si>
  <si>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</si>
  <si>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</si>
  <si>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</si>
  <si>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</si>
  <si>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</si>
  <si>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</si>
  <si>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</si>
  <si>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</si>
  <si>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</si>
  <si>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</si>
  <si>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</si>
  <si>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</si>
  <si>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</si>
  <si>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</si>
  <si>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</si>
  <si>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</si>
  <si>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</si>
  <si>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</si>
  <si>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</si>
  <si>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</si>
  <si>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</si>
  <si>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</si>
  <si>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</si>
  <si>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</si>
  <si>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</si>
  <si>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</si>
  <si>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</si>
  <si>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</si>
  <si>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</si>
  <si>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</si>
  <si>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</si>
  <si>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</si>
  <si>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</si>
  <si>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</si>
  <si>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</si>
  <si>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</si>
  <si>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</si>
  <si>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</si>
  <si>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</si>
  <si>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</si>
  <si>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</si>
  <si>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</si>
  <si>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</si>
  <si>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</si>
  <si>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</si>
  <si>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</si>
  <si>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</si>
  <si>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</si>
  <si>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</si>
  <si>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</si>
  <si>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</si>
  <si>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</si>
  <si>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</si>
  <si>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</si>
  <si>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</si>
  <si>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</si>
  <si>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</si>
  <si>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</si>
  <si>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</si>
  <si>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</si>
  <si>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</si>
  <si>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</si>
  <si>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</si>
  <si>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</si>
  <si>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</si>
  <si>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</si>
  <si>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</si>
  <si>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</si>
  <si>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</si>
  <si>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</si>
  <si>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</si>
  <si>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</si>
  <si>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</si>
  <si>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</si>
  <si>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</si>
  <si>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</si>
  <si>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</si>
  <si>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</si>
  <si>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</si>
  <si>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</si>
  <si>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</si>
  <si>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</si>
  <si>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</si>
  <si>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</si>
  <si>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</si>
  <si>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</si>
  <si>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</si>
  <si>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</si>
  <si>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</si>
  <si>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</si>
  <si>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</si>
  <si>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</si>
  <si>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</si>
  <si>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</si>
  <si>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</si>
  <si>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</si>
  <si>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</si>
  <si>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</si>
  <si>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</si>
  <si>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</si>
  <si>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</si>
  <si>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</si>
  <si>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</si>
  <si>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</si>
  <si>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</si>
  <si>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</si>
  <si>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</si>
  <si>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</si>
  <si>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</si>
  <si>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</si>
  <si>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</si>
  <si>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</si>
  <si>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</si>
  <si>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</si>
  <si>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</si>
  <si>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</si>
  <si>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</si>
  <si>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</si>
  <si>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</si>
  <si>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</si>
  <si>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</si>
  <si>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</si>
  <si>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</si>
  <si>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</si>
  <si>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</si>
  <si>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</si>
  <si>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</si>
  <si>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</si>
  <si>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</si>
  <si>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</si>
  <si>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</si>
  <si>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</si>
  <si>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</si>
  <si>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</si>
  <si>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</si>
  <si>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</si>
  <si>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</si>
  <si>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</si>
  <si>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</si>
  <si>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</si>
  <si>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</si>
  <si>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</si>
  <si>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</si>
  <si>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</si>
  <si>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</si>
  <si>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</si>
  <si>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</si>
  <si>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</si>
  <si>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</si>
  <si>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</si>
  <si>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</si>
  <si>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</si>
  <si>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</si>
  <si>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</si>
  <si>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</si>
  <si>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</si>
  <si>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</si>
  <si>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</si>
  <si>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</si>
  <si>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</si>
  <si>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</si>
  <si>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</si>
  <si>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</si>
  <si>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</si>
  <si>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</si>
  <si>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</si>
  <si>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</si>
  <si>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</si>
  <si>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</si>
  <si>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</si>
  <si>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</si>
  <si>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</si>
  <si>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</si>
  <si>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</si>
  <si>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</si>
  <si>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</si>
  <si>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</si>
  <si>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</si>
  <si>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</si>
  <si>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</si>
  <si>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</si>
  <si>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</si>
  <si>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</si>
  <si>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</si>
  <si>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</si>
  <si>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</si>
  <si>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</si>
  <si>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</si>
  <si>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</si>
  <si>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</si>
  <si>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</si>
  <si>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</si>
  <si>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</si>
  <si>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</si>
  <si>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</si>
  <si>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</si>
  <si>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</si>
  <si>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</si>
  <si>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</si>
  <si>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</si>
  <si>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</si>
  <si>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</si>
  <si>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</si>
  <si>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</si>
  <si>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</si>
  <si>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</si>
  <si>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</si>
  <si>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</si>
  <si>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</si>
  <si>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</si>
  <si>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</si>
  <si>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</si>
  <si>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</si>
  <si>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</si>
  <si>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</si>
  <si>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</si>
  <si>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</si>
  <si>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</si>
  <si>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</si>
  <si>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</si>
  <si>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</si>
  <si>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</si>
  <si>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</si>
  <si>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</si>
  <si>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</si>
  <si>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</si>
  <si>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</si>
  <si>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</si>
  <si>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</si>
  <si>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</si>
  <si>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</si>
  <si>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</si>
  <si>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</si>
  <si>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</si>
  <si>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</si>
  <si>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</si>
  <si>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</si>
  <si>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</si>
  <si>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</si>
  <si>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</si>
  <si>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</si>
  <si>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</si>
  <si>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</si>
  <si>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</si>
  <si>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</si>
  <si>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</si>
  <si>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</si>
  <si>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</si>
  <si>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</si>
  <si>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</si>
  <si>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</si>
  <si>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</si>
  <si>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</si>
  <si>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</si>
  <si>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</si>
  <si>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</si>
  <si>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</si>
  <si>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</si>
  <si>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</si>
  <si>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</si>
  <si>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</si>
  <si>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</si>
  <si>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</si>
  <si>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</si>
  <si>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</si>
  <si>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</si>
  <si>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</si>
  <si>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</si>
  <si>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</si>
  <si>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</si>
  <si>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</si>
  <si>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</si>
  <si>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</si>
  <si>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</si>
  <si>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</si>
  <si>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</si>
  <si>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</si>
  <si>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</si>
  <si>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</si>
  <si>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</si>
  <si>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</si>
  <si>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</si>
  <si>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</si>
  <si>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</si>
  <si>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</si>
  <si>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</si>
  <si>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</si>
  <si>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</si>
  <si>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</si>
  <si>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</si>
  <si>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</si>
  <si>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</si>
  <si>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</si>
  <si>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</si>
  <si>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</si>
  <si>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</si>
  <si>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</si>
  <si>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</si>
  <si>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</si>
  <si>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</si>
  <si>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</si>
  <si>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</si>
  <si>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</si>
  <si>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</si>
  <si>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</si>
  <si>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</si>
  <si>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</si>
  <si>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</si>
  <si>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</si>
  <si>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</si>
  <si>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</si>
  <si>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</si>
  <si>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</si>
  <si>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</si>
  <si>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</si>
  <si>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</si>
  <si>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</si>
  <si>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</si>
  <si>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</si>
  <si>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</si>
  <si>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</si>
  <si>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</si>
  <si>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</si>
  <si>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</si>
  <si>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</si>
  <si>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</si>
  <si>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</si>
  <si>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</si>
  <si>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</si>
  <si>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</si>
  <si>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</si>
  <si>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</si>
  <si>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</si>
  <si>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</si>
  <si>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</si>
  <si>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</si>
  <si>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</si>
  <si>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</si>
  <si>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</si>
  <si>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</si>
  <si>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</si>
  <si>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</si>
  <si>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</si>
  <si>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</si>
  <si>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</si>
  <si>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</si>
  <si>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</si>
  <si>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</si>
  <si>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</si>
  <si>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</si>
  <si>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</si>
  <si>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</si>
  <si>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</si>
  <si>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</si>
  <si>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</si>
  <si>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</si>
  <si>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</si>
  <si>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</si>
  <si>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</si>
  <si>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</si>
  <si>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</si>
  <si>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</si>
  <si>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</si>
  <si>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</si>
  <si>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</si>
  <si>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</si>
  <si>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</si>
  <si>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</si>
  <si>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</si>
  <si>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</si>
  <si>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</si>
  <si>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</si>
  <si>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</si>
  <si>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</si>
  <si>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</si>
  <si>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</si>
  <si>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</si>
  <si>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</si>
  <si>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</si>
  <si>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</si>
  <si>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</si>
  <si>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</si>
  <si>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</si>
  <si>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</si>
  <si>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</si>
  <si>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</si>
  <si>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</si>
  <si>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</si>
  <si>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</si>
  <si>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</si>
  <si>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</si>
  <si>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</si>
  <si>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</si>
  <si>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</si>
  <si>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</si>
  <si>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</si>
  <si>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</si>
  <si>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</si>
  <si>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</si>
  <si>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</si>
  <si>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</si>
  <si>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</si>
  <si>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</si>
  <si>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</si>
  <si>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</si>
  <si>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</si>
  <si>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</si>
  <si>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</si>
  <si>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</si>
  <si>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</si>
  <si>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</si>
  <si>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</si>
  <si>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</si>
  <si>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</si>
  <si>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</si>
  <si>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</si>
  <si>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</si>
  <si>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</si>
  <si>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</si>
  <si>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</si>
  <si>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</si>
  <si>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</si>
  <si>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</si>
  <si>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</si>
  <si>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</si>
  <si>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</si>
  <si>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</si>
  <si>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</si>
  <si>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</si>
  <si>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</si>
  <si>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</si>
  <si>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</si>
  <si>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</si>
  <si>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</si>
  <si>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</si>
  <si>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</si>
  <si>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</si>
  <si>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</si>
  <si>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</si>
  <si>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</si>
  <si>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</si>
  <si>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</si>
  <si>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</si>
  <si>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</si>
  <si>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</si>
  <si>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</si>
  <si>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</si>
  <si>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</si>
  <si>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</si>
  <si>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</si>
  <si>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</si>
  <si>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</si>
  <si>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</si>
  <si>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</si>
  <si>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</si>
  <si>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</si>
  <si>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</si>
  <si>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</si>
  <si>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</si>
  <si>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</si>
  <si>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</si>
  <si>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</si>
  <si>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</si>
  <si>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</si>
  <si>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</si>
  <si>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</si>
  <si>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</si>
  <si>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</si>
  <si>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</si>
  <si>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</si>
  <si>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</si>
  <si>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</si>
  <si>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</si>
  <si>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</si>
  <si>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</si>
  <si>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</si>
  <si>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</si>
  <si>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</si>
  <si>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</si>
  <si>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</si>
  <si>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</si>
  <si>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</si>
  <si>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</si>
  <si>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</si>
  <si>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</si>
  <si>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</si>
  <si>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</si>
  <si>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</si>
  <si>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</si>
  <si>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</si>
  <si>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</si>
  <si>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</si>
  <si>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</si>
  <si>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</si>
  <si>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</si>
  <si>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</si>
  <si>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</si>
  <si>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</si>
  <si>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</si>
  <si>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</si>
  <si>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</si>
  <si>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</si>
  <si>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</si>
  <si>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</si>
  <si>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</si>
  <si>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</si>
  <si>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</si>
  <si>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</si>
  <si>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</si>
  <si>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</si>
  <si>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</si>
  <si>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</si>
  <si>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</si>
  <si>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</si>
  <si>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</si>
  <si>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</si>
  <si>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</si>
  <si>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</si>
  <si>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</si>
  <si>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</si>
  <si>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</si>
  <si>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</si>
  <si>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</si>
  <si>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</si>
  <si>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</si>
  <si>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</si>
  <si>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</si>
  <si>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</si>
  <si>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</si>
  <si>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</si>
  <si>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</si>
  <si>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</si>
  <si>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</si>
  <si>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</si>
  <si>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</si>
  <si>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</si>
  <si>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</si>
  <si>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</si>
  <si>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</si>
  <si>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</si>
  <si>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</si>
  <si>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</si>
  <si>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</si>
  <si>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</si>
  <si>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</si>
  <si>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</si>
  <si>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</si>
  <si>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</si>
  <si>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</si>
  <si>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</si>
  <si>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</si>
  <si>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</si>
  <si>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</si>
  <si>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</si>
  <si>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</si>
  <si>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</si>
  <si>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</si>
  <si>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</si>
  <si>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</si>
  <si>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</si>
  <si>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</si>
  <si>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</si>
  <si>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</si>
  <si>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</si>
  <si>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</si>
  <si>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</si>
  <si>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</si>
  <si>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</si>
  <si>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</si>
  <si>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</si>
  <si>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</si>
  <si>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</si>
  <si>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</si>
  <si>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</si>
  <si>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</si>
  <si>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</si>
  <si>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</si>
  <si>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</si>
  <si>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</si>
  <si>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</si>
  <si>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</si>
  <si>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</si>
  <si>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</si>
  <si>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</si>
  <si>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</si>
  <si>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</si>
  <si>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</si>
  <si>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</si>
  <si>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</si>
  <si>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</si>
  <si>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</si>
  <si>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</si>
  <si>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</si>
  <si>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</si>
  <si>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</si>
  <si>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</si>
  <si>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</si>
  <si>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</si>
  <si>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</si>
  <si>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</si>
  <si>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</si>
  <si>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</si>
  <si>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</si>
  <si>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</si>
  <si>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</si>
  <si>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</si>
  <si>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</si>
  <si>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</si>
  <si>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</si>
  <si>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</si>
  <si>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</si>
  <si>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</si>
  <si>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</si>
  <si>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</si>
  <si>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</si>
  <si>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</si>
  <si>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</si>
  <si>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</si>
  <si>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</si>
  <si>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</si>
  <si>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</si>
  <si>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</si>
  <si>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</si>
  <si>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</si>
  <si>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</si>
  <si>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</si>
  <si>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</si>
  <si>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</si>
  <si>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</si>
  <si>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</si>
  <si>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</si>
  <si>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</si>
  <si>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</si>
  <si>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</si>
  <si>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</si>
  <si>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</si>
  <si>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</si>
  <si>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</si>
  <si>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</si>
  <si>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</si>
  <si>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</si>
  <si>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</si>
  <si>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</si>
  <si>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</si>
  <si>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</si>
  <si>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</si>
  <si>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</si>
  <si>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</si>
  <si>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</si>
  <si>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</si>
  <si>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</si>
  <si>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</si>
  <si>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</si>
  <si>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</si>
  <si>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</si>
  <si>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</si>
  <si>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</si>
  <si>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</si>
  <si>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</si>
  <si>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</si>
  <si>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</si>
  <si>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</si>
  <si>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</si>
  <si>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</si>
  <si>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</si>
  <si>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</si>
  <si>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</si>
  <si>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</si>
  <si>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</si>
  <si>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</si>
  <si>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</si>
  <si>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</si>
  <si>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</si>
  <si>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</si>
  <si>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</si>
  <si>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</si>
  <si>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</si>
  <si>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</si>
  <si>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</si>
  <si>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</si>
  <si>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</si>
  <si>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</si>
  <si>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</si>
  <si>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</si>
  <si>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</si>
  <si>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</si>
  <si>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</si>
  <si>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</si>
  <si>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</si>
  <si>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</si>
  <si>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</si>
  <si>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</si>
  <si>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</si>
  <si>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</si>
  <si>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</si>
  <si>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</si>
  <si>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</si>
  <si>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</si>
  <si>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</si>
  <si>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</si>
  <si>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</si>
  <si>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</si>
  <si>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</si>
  <si>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</si>
  <si>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</si>
  <si>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</si>
  <si>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</si>
  <si>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</si>
  <si>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</si>
  <si>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</si>
  <si>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</si>
  <si>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</si>
  <si>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</si>
  <si>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</si>
  <si>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</si>
  <si>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</si>
  <si>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</si>
  <si>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</si>
  <si>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</si>
  <si>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</si>
  <si>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</si>
  <si>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</si>
  <si>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</si>
  <si>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</si>
  <si>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</si>
  <si>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</si>
  <si>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</si>
  <si>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</si>
  <si>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</si>
  <si>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</si>
  <si>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</si>
  <si>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</si>
  <si>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</si>
  <si>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</si>
  <si>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</si>
  <si>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</si>
  <si>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</si>
  <si>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</si>
  <si>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</si>
  <si>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</si>
  <si>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</si>
  <si>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</si>
  <si>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</si>
  <si>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</si>
  <si>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</si>
  <si>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</si>
  <si>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</si>
  <si>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</si>
  <si>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</si>
  <si>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</si>
  <si>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</si>
  <si>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</si>
  <si>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</si>
  <si>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</si>
  <si>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</si>
  <si>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</si>
  <si>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</si>
  <si>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</si>
  <si>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</si>
  <si>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</si>
  <si>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</si>
  <si>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</si>
  <si>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</si>
  <si>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</si>
  <si>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</si>
  <si>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</si>
  <si>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</si>
  <si>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</si>
  <si>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</si>
  <si>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</si>
  <si>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</si>
  <si>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</si>
  <si>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</si>
  <si>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</si>
  <si>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</si>
  <si>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</si>
  <si>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</si>
  <si>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</si>
  <si>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</si>
  <si>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</si>
  <si>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</si>
  <si>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</si>
  <si>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</si>
  <si>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</si>
  <si>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</si>
  <si>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</si>
  <si>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</si>
  <si>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</si>
  <si>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</si>
  <si>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</si>
  <si>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</si>
  <si>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</si>
  <si>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</si>
  <si>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</si>
  <si>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</si>
  <si>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</si>
  <si>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</si>
  <si>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</si>
  <si>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</si>
  <si>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</si>
  <si>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</si>
  <si>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</si>
  <si>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</si>
  <si>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</si>
  <si>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</si>
  <si>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</si>
  <si>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</si>
  <si>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</si>
  <si>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</si>
  <si>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</si>
  <si>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</si>
  <si>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</si>
  <si>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</si>
  <si>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</si>
  <si>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</si>
  <si>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</si>
  <si>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</si>
  <si>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</si>
  <si>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</si>
  <si>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</si>
  <si>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</si>
  <si>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</si>
  <si>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</si>
  <si>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</si>
  <si>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</si>
  <si>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</si>
  <si>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</si>
  <si>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</si>
  <si>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</si>
  <si>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</si>
  <si>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</si>
  <si>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</si>
  <si>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</si>
  <si>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</si>
  <si>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</si>
  <si>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</si>
  <si>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</si>
  <si>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</si>
  <si>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</si>
  <si>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</si>
  <si>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</si>
  <si>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</si>
  <si>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</si>
  <si>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</si>
  <si>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</si>
  <si>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</si>
  <si>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</si>
  <si>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</si>
  <si>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</si>
  <si>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</si>
  <si>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</si>
  <si>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</si>
  <si>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</si>
  <si>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</si>
  <si>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</si>
  <si>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</si>
  <si>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</si>
  <si>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</si>
  <si>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</si>
  <si>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</si>
  <si>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</si>
  <si>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</si>
  <si>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</si>
  <si>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</si>
  <si>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</si>
  <si>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</si>
  <si>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</si>
  <si>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</si>
  <si>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</si>
  <si>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</si>
  <si>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</si>
  <si>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</si>
  <si>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</si>
  <si>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</si>
  <si>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</si>
  <si>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</si>
  <si>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</si>
  <si>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</si>
  <si>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</si>
  <si>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</si>
  <si>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</si>
  <si>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</si>
  <si>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</si>
  <si>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</si>
  <si>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</si>
  <si>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</si>
  <si>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</si>
  <si>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</si>
  <si>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</si>
  <si>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</si>
  <si>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</si>
  <si>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</si>
  <si>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</si>
  <si>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</si>
  <si>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</si>
  <si>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</si>
  <si>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</si>
  <si>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</si>
  <si>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</si>
  <si>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</si>
  <si>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</si>
  <si>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</si>
  <si>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</si>
  <si>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</si>
  <si>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</si>
  <si>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</si>
  <si>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</si>
  <si>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</si>
  <si>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</si>
  <si>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</si>
  <si>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</si>
  <si>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</si>
  <si>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</si>
  <si>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</si>
  <si>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</si>
  <si>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</si>
  <si>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</si>
  <si>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</si>
  <si>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</si>
  <si>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</si>
  <si>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</si>
  <si>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</si>
  <si>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</si>
  <si>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</si>
  <si>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</si>
  <si>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</si>
  <si>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</si>
  <si>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</si>
  <si>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</si>
  <si>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</si>
  <si>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</si>
  <si>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</si>
  <si>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</si>
  <si>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</si>
  <si>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</si>
  <si>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</si>
  <si>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</si>
  <si>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</si>
  <si>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</si>
  <si>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</si>
  <si>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</si>
  <si>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</si>
  <si>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</si>
  <si>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</si>
  <si>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</si>
  <si>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</si>
  <si>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</si>
  <si>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</si>
  <si>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</si>
  <si>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</si>
  <si>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</si>
  <si>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</si>
  <si>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</si>
  <si>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</si>
  <si>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</si>
  <si>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</si>
  <si>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</si>
  <si>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</si>
  <si>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</si>
  <si>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</si>
  <si>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</si>
  <si>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</si>
  <si>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</si>
  <si>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</si>
  <si>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</si>
  <si>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</si>
  <si>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</si>
  <si>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</si>
  <si>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</si>
  <si>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</si>
  <si>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</si>
  <si>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</si>
  <si>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</si>
  <si>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</si>
  <si>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</si>
  <si>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</si>
  <si>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</si>
  <si>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</si>
  <si>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</si>
  <si>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</si>
  <si>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</si>
  <si>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</si>
  <si>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</si>
  <si>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</si>
  <si>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</si>
  <si>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</si>
  <si>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</si>
  <si>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</si>
  <si>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</si>
  <si>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</si>
  <si>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</si>
  <si>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</si>
  <si>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</si>
  <si>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</si>
  <si>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</si>
  <si>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</si>
  <si>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</si>
  <si>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</si>
  <si>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</si>
  <si>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</si>
  <si>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</si>
  <si>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</si>
  <si>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</si>
  <si>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</si>
  <si>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</si>
  <si>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</si>
  <si>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</si>
  <si>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</si>
  <si>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</si>
  <si>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</si>
  <si>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</si>
  <si>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</si>
  <si>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</si>
  <si>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</si>
  <si>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</si>
  <si>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</si>
  <si>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</si>
  <si>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</si>
  <si>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</si>
  <si>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</si>
  <si>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</si>
  <si>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</si>
  <si>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</si>
  <si>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</si>
  <si>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</si>
  <si>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</si>
  <si>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</si>
  <si>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</si>
  <si>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</si>
  <si>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</si>
  <si>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</si>
  <si>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</si>
  <si>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</si>
  <si>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</si>
  <si>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</si>
  <si>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</si>
  <si>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</si>
  <si>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</si>
  <si>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</si>
  <si>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</si>
  <si>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</si>
  <si>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</si>
  <si>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</si>
  <si>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</si>
  <si>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</si>
  <si>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</si>
  <si>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</si>
  <si>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</si>
  <si>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</si>
  <si>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</si>
  <si>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</si>
  <si>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</si>
  <si>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</si>
  <si>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</si>
  <si>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</si>
  <si>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</si>
  <si>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</si>
  <si>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</si>
  <si>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</si>
  <si>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</si>
  <si>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</si>
  <si>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</si>
  <si>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</si>
  <si>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</si>
  <si>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</si>
  <si>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</si>
  <si>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</si>
  <si>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</si>
  <si>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</si>
  <si>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</si>
  <si>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</si>
  <si>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</si>
  <si>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</si>
  <si>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</si>
  <si>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</si>
  <si>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</si>
  <si>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</si>
  <si>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</si>
  <si>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</si>
  <si>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</si>
  <si>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</si>
  <si>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</si>
  <si>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</si>
  <si>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</si>
  <si>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</si>
  <si>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</si>
  <si>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</si>
  <si>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</si>
  <si>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</si>
  <si>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</si>
  <si>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</si>
  <si>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</si>
  <si>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</si>
  <si>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</si>
  <si>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</si>
  <si>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</si>
  <si>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</si>
  <si>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</si>
  <si>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</si>
  <si>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</si>
  <si>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</si>
  <si>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</si>
  <si>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</si>
  <si>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</si>
  <si>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</si>
  <si>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</si>
  <si>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</si>
  <si>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</si>
  <si>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</si>
  <si>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</si>
  <si>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</si>
  <si>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</si>
  <si>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</si>
  <si>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</si>
  <si>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</si>
  <si>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</si>
  <si>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</si>
  <si>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</si>
  <si>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</si>
  <si>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</si>
  <si>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</si>
  <si>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</si>
  <si>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</si>
  <si>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</si>
  <si>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</si>
  <si>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</si>
  <si>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</si>
  <si>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</si>
  <si>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</si>
  <si>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</si>
  <si>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</si>
  <si>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</si>
  <si>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</si>
  <si>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</si>
  <si>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</si>
  <si>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</si>
  <si>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</si>
  <si>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</si>
  <si>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</si>
  <si>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</si>
  <si>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</si>
  <si>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</si>
  <si>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</si>
  <si>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</si>
  <si>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</si>
  <si>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</si>
  <si>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</si>
  <si>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</si>
  <si>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</si>
  <si>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</si>
  <si>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</si>
  <si>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</si>
  <si>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</si>
  <si>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</si>
  <si>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</si>
  <si>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</si>
  <si>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</si>
  <si>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</si>
  <si>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</si>
  <si>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</si>
  <si>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</si>
  <si>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</si>
  <si>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</si>
  <si>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</si>
  <si>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</si>
  <si>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</si>
  <si>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</si>
  <si>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</si>
  <si>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</si>
  <si>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</si>
  <si>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</si>
  <si>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</si>
  <si>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</si>
  <si>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</si>
  <si>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</si>
  <si>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</si>
  <si>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</si>
  <si>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</si>
  <si>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</si>
  <si>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</si>
  <si>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</si>
  <si>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</si>
  <si>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</si>
  <si>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</si>
  <si>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</si>
  <si>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</si>
  <si>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</si>
  <si>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</si>
  <si>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</si>
  <si>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</si>
  <si>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</si>
  <si>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</si>
  <si>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</si>
  <si>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</si>
  <si>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</si>
  <si>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</si>
  <si>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</si>
  <si>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</si>
  <si>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</si>
  <si>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</si>
  <si>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</si>
  <si>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</si>
  <si>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</si>
  <si>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</si>
  <si>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</si>
  <si>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</si>
  <si>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</si>
  <si>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</si>
  <si>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</si>
  <si>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</si>
  <si>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</si>
  <si>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</si>
  <si>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</si>
  <si>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</si>
  <si>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</si>
  <si>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</si>
  <si>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</si>
  <si>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</si>
  <si>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</si>
  <si>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</si>
  <si>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</si>
  <si>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</si>
  <si>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</si>
  <si>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</si>
  <si>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</si>
  <si>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</si>
  <si>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</si>
  <si>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</si>
  <si>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</si>
  <si>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</si>
  <si>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</si>
  <si>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</si>
  <si>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</si>
  <si>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</si>
  <si>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</si>
  <si>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</si>
  <si>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</si>
  <si>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</si>
  <si>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</si>
  <si>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</si>
  <si>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</si>
  <si>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</si>
  <si>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</si>
  <si>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</si>
  <si>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</si>
  <si>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</si>
  <si>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</si>
  <si>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</si>
  <si>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</si>
  <si>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</si>
  <si>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</si>
  <si>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</si>
  <si>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</si>
  <si>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</si>
  <si>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</si>
  <si>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</si>
  <si>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</si>
  <si>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</si>
  <si>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</si>
  <si>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</si>
  <si>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</si>
  <si>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</si>
  <si>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</si>
  <si>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</si>
  <si>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</si>
  <si>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</si>
  <si>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</si>
  <si>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</si>
  <si>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</si>
  <si>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</si>
  <si>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</si>
  <si>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</si>
  <si>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</si>
  <si>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</si>
  <si>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</si>
  <si>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</si>
  <si>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</si>
  <si>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</si>
  <si>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</si>
  <si>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</si>
  <si>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</si>
  <si>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</si>
  <si>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</si>
  <si>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</si>
  <si>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</si>
  <si>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</si>
  <si>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</si>
  <si>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</si>
  <si>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</si>
  <si>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</si>
  <si>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</si>
  <si>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</si>
  <si>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</si>
  <si>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</si>
  <si>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</si>
  <si>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</si>
  <si>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</si>
  <si>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</si>
  <si>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</si>
  <si>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</si>
  <si>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</si>
  <si>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</si>
  <si>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</si>
  <si>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</si>
  <si>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</si>
  <si>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</si>
  <si>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</si>
  <si>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</si>
  <si>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</si>
  <si>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</si>
  <si>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</si>
  <si>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</si>
  <si>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</si>
  <si>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</si>
  <si>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</si>
  <si>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</si>
  <si>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</si>
  <si>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</si>
  <si>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</si>
  <si>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</si>
  <si>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</si>
  <si>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</si>
  <si>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</si>
  <si>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</si>
  <si>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</si>
  <si>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</si>
  <si>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</si>
  <si>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</si>
  <si>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</si>
  <si>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</si>
  <si>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</si>
  <si>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</si>
  <si>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</si>
  <si>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</si>
  <si>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</si>
  <si>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</si>
  <si>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</si>
  <si>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</si>
  <si>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</si>
  <si>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</si>
  <si>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</si>
  <si>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</si>
  <si>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</si>
  <si>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</si>
  <si>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</si>
  <si>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</si>
  <si>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</si>
  <si>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</si>
  <si>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</si>
  <si>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</si>
  <si>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</si>
  <si>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</si>
  <si>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</si>
  <si>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</si>
  <si>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</si>
  <si>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</si>
  <si>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</si>
  <si>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</si>
  <si>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</si>
  <si>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</si>
  <si>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</si>
  <si>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</si>
  <si>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</si>
  <si>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</si>
  <si>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</si>
  <si>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</si>
  <si>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</si>
  <si>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</si>
  <si>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</si>
  <si>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</si>
  <si>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</si>
  <si>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</si>
  <si>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</si>
  <si>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</si>
  <si>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</si>
  <si>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</si>
  <si>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</si>
  <si>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</si>
  <si>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</si>
  <si>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</si>
  <si>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</si>
  <si>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</si>
  <si>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</si>
  <si>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</si>
  <si>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</si>
  <si>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</si>
  <si>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</si>
  <si>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</si>
  <si>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</si>
  <si>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</si>
  <si>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</si>
  <si>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</si>
  <si>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</si>
  <si>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</si>
  <si>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</si>
  <si>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</si>
  <si>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</si>
  <si>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</si>
  <si>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</si>
  <si>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</si>
  <si>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</si>
  <si>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</si>
  <si>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</si>
  <si>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</si>
  <si>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</si>
  <si>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</si>
  <si>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</si>
  <si>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</si>
  <si>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</si>
  <si>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</si>
  <si>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</si>
  <si>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</si>
  <si>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</si>
  <si>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</si>
  <si>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</si>
  <si>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</si>
  <si>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</si>
  <si>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</si>
  <si>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</si>
  <si>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</si>
  <si>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</si>
  <si>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</si>
  <si>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</si>
  <si>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</si>
  <si>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</si>
  <si>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</si>
  <si>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</si>
  <si>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</si>
  <si>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</si>
  <si>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</si>
  <si>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</si>
  <si>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</si>
  <si>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</si>
  <si>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</si>
  <si>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</si>
  <si>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</si>
  <si>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</si>
  <si>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</si>
  <si>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</si>
  <si>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</si>
  <si>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</si>
  <si>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</si>
  <si>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</si>
  <si>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</si>
  <si>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</si>
  <si>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</si>
  <si>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</si>
  <si>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</si>
  <si>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</si>
  <si>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</si>
  <si>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</si>
  <si>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</si>
  <si>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</si>
  <si>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</si>
  <si>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</si>
  <si>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</si>
  <si>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</si>
  <si>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</si>
  <si>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</si>
  <si>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</si>
  <si>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</si>
  <si>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</si>
  <si>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</si>
  <si>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</si>
  <si>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</si>
  <si>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</si>
  <si>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</si>
  <si>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</si>
  <si>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</si>
  <si>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</si>
  <si>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</si>
  <si>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</si>
  <si>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</si>
  <si>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</si>
  <si>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</si>
  <si>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</si>
  <si>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</si>
  <si>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</si>
  <si>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</si>
  <si>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</si>
  <si>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</si>
  <si>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</si>
  <si>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</si>
  <si>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</si>
  <si>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</si>
  <si>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</si>
  <si>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</si>
  <si>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</si>
  <si>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</si>
  <si>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</si>
  <si>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</si>
  <si>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</si>
  <si>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</si>
  <si>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</si>
  <si>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</si>
  <si>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</si>
  <si>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</si>
  <si>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</si>
  <si>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</si>
  <si>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</si>
  <si>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</si>
  <si>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</si>
  <si>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</si>
  <si>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</si>
  <si>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</si>
  <si>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</si>
  <si>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</si>
  <si>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</si>
  <si>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</si>
  <si>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</si>
  <si>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</si>
  <si>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</si>
  <si>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</si>
  <si>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</si>
  <si>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</si>
  <si>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</si>
  <si>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</si>
  <si>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</si>
  <si>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</si>
  <si>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</si>
  <si>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</si>
  <si>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</si>
  <si>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</si>
  <si>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</si>
  <si>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</si>
  <si>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</si>
  <si>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</si>
  <si>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</si>
  <si>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</si>
  <si>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</si>
  <si>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</si>
  <si>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</si>
  <si>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</si>
  <si>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</si>
  <si>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</si>
  <si>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</si>
  <si>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</si>
  <si>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</si>
  <si>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</si>
  <si>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</si>
  <si>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</si>
  <si>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</si>
  <si>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</si>
  <si>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</si>
  <si>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</si>
  <si>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</si>
  <si>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</si>
  <si>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</si>
  <si>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</si>
  <si>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</si>
  <si>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</si>
  <si>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</si>
  <si>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</si>
  <si>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</si>
  <si>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</si>
  <si>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</si>
  <si>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</si>
  <si>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</si>
  <si>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</si>
  <si>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</si>
  <si>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</si>
  <si>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</si>
  <si>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</si>
  <si>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</si>
  <si>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</si>
  <si>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</si>
  <si>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</si>
  <si>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</si>
  <si>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</si>
  <si>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</si>
  <si>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</si>
  <si>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</si>
  <si>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</si>
  <si>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</si>
  <si>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</si>
  <si>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</si>
  <si>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</si>
  <si>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</si>
  <si>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</si>
  <si>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</si>
  <si>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</si>
  <si>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</si>
  <si>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</si>
  <si>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</si>
  <si>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</si>
  <si>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</si>
  <si>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</si>
  <si>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</si>
  <si>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</si>
  <si>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</si>
  <si>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</si>
  <si>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</si>
  <si>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</si>
  <si>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</si>
  <si>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</si>
  <si>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</si>
  <si>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</si>
  <si>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</si>
  <si>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</si>
  <si>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</si>
  <si>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</si>
  <si>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</si>
  <si>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</si>
  <si>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</si>
  <si>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</si>
  <si>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</si>
  <si>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</si>
  <si>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</si>
  <si>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</si>
  <si>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</si>
  <si>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</si>
  <si>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</si>
  <si>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</si>
  <si>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</si>
  <si>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</si>
  <si>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</si>
  <si>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</si>
  <si>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</si>
  <si>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</si>
  <si>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</si>
  <si>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</si>
  <si>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</si>
  <si>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</si>
  <si>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</si>
  <si>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</si>
  <si>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</si>
  <si>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</si>
  <si>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</si>
  <si>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</si>
  <si>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</si>
  <si>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</si>
  <si>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</si>
  <si>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</si>
  <si>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</si>
  <si>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</si>
  <si>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</si>
  <si>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</si>
  <si>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</si>
  <si>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</si>
  <si>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</si>
  <si>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</si>
  <si>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</si>
  <si>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</si>
  <si>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</si>
  <si>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</si>
  <si>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</si>
  <si>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</si>
  <si>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</si>
  <si>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</si>
  <si>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</si>
  <si>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</si>
  <si>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</si>
  <si>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</si>
  <si>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</si>
  <si>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</si>
  <si>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</si>
  <si>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</si>
  <si>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</si>
  <si>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</si>
  <si>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</si>
  <si>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</si>
  <si>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</si>
  <si>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</si>
  <si>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</si>
  <si>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</si>
  <si>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</si>
  <si>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</si>
  <si>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</si>
  <si>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</si>
  <si>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</si>
  <si>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</si>
  <si>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</si>
  <si>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</si>
  <si>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</si>
  <si>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</si>
  <si>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</si>
  <si>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</si>
  <si>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</si>
  <si>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</si>
  <si>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</si>
  <si>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</si>
  <si>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</si>
  <si>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</si>
  <si>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</si>
  <si>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</si>
  <si>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</si>
  <si>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</si>
  <si>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</si>
  <si>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</si>
  <si>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</si>
  <si>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</si>
  <si>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</si>
  <si>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</si>
  <si>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</si>
  <si>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</si>
  <si>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</si>
  <si>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</si>
  <si>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</si>
  <si>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</si>
  <si>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</si>
  <si>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</si>
  <si>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</si>
  <si>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</si>
  <si>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</si>
  <si>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</si>
  <si>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</si>
  <si>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</si>
  <si>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</si>
  <si>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</si>
  <si>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</si>
  <si>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</si>
  <si>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</si>
  <si>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</si>
  <si>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</si>
  <si>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</si>
  <si>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</si>
  <si>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</si>
  <si>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</si>
  <si>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</si>
  <si>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</si>
  <si>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</si>
  <si>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</si>
  <si>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</si>
  <si>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</si>
  <si>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</si>
  <si>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</si>
  <si>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</si>
  <si>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</si>
  <si>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</si>
  <si>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</si>
  <si>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</si>
  <si>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</si>
  <si>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</si>
  <si>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</si>
  <si>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</si>
  <si>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</si>
  <si>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</si>
  <si>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</si>
  <si>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</si>
  <si>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</si>
  <si>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</si>
  <si>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</si>
  <si>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</si>
  <si>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</si>
  <si>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</si>
  <si>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</si>
  <si>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</si>
  <si>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</si>
  <si>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</si>
  <si>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</si>
  <si>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</si>
  <si>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</si>
  <si>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</si>
  <si>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</si>
  <si>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</si>
  <si>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</si>
  <si>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</si>
  <si>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</si>
  <si>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</si>
  <si>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</si>
  <si>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</si>
  <si>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</si>
  <si>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</si>
  <si>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</si>
  <si>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</si>
  <si>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</si>
  <si>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</si>
  <si>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</si>
  <si>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</si>
  <si>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</si>
  <si>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</si>
  <si>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</si>
  <si>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</si>
  <si>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</si>
  <si>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</si>
  <si>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</si>
  <si>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</si>
  <si>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</si>
  <si>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</si>
  <si>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</si>
  <si>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</si>
  <si>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</si>
  <si>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</si>
  <si>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</si>
  <si>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</si>
  <si>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</si>
  <si>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</si>
  <si>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</si>
  <si>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</si>
  <si>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</si>
  <si>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</si>
  <si>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</si>
  <si>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</si>
  <si>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</si>
  <si>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</si>
  <si>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</si>
  <si>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</si>
  <si>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</si>
  <si>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</si>
  <si>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</si>
  <si>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</si>
  <si>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</si>
  <si>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</si>
  <si>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</si>
  <si>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</si>
  <si>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</si>
  <si>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</si>
  <si>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</si>
  <si>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</si>
  <si>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</si>
  <si>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</si>
  <si>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</si>
  <si>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</si>
  <si>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</si>
  <si>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</si>
  <si>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</si>
  <si>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</si>
  <si>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</si>
  <si>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</si>
  <si>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</si>
  <si>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</si>
  <si>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</si>
  <si>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</si>
  <si>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</si>
  <si>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</si>
  <si>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</si>
  <si>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</si>
  <si>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</si>
  <si>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</si>
  <si>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</si>
  <si>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</si>
  <si>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</si>
  <si>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</si>
  <si>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</si>
  <si>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</si>
  <si>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</si>
  <si>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</si>
  <si>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</si>
  <si>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</si>
  <si>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</si>
  <si>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</si>
  <si>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</si>
  <si>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</si>
  <si>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</si>
  <si>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</si>
  <si>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</si>
  <si>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</si>
  <si>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</si>
  <si>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</si>
  <si>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</si>
  <si>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</si>
  <si>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</si>
  <si>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</si>
  <si>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</si>
  <si>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</si>
  <si>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</si>
  <si>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</si>
  <si>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</si>
  <si>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</si>
  <si>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</si>
  <si>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</si>
  <si>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</si>
  <si>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</si>
  <si>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</si>
  <si>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</si>
  <si>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</si>
  <si>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</si>
  <si>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</si>
  <si>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</si>
  <si>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</si>
  <si>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</si>
  <si>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</si>
  <si>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</si>
  <si>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</si>
  <si>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</si>
  <si>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</si>
  <si>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</si>
  <si>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</si>
  <si>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</si>
  <si>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</si>
  <si>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</si>
  <si>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</si>
  <si>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</si>
  <si>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</si>
  <si>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</si>
  <si>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</si>
  <si>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</si>
  <si>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</si>
  <si>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</si>
  <si>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</si>
  <si>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</si>
  <si>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</si>
  <si>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</si>
  <si>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</si>
  <si>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</si>
  <si>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</si>
  <si>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</si>
  <si>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</si>
  <si>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</si>
  <si>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</si>
  <si>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</si>
  <si>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</si>
  <si>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</si>
  <si>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</si>
  <si>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</si>
  <si>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</si>
  <si>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</si>
  <si>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</si>
  <si>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</si>
  <si>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</si>
  <si>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</si>
  <si>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</si>
  <si>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</si>
  <si>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</si>
  <si>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</si>
  <si>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</si>
  <si>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</si>
  <si>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</si>
  <si>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</si>
  <si>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</si>
  <si>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</si>
  <si>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</si>
  <si>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</si>
  <si>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</si>
  <si>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</si>
  <si>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</si>
  <si>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</si>
  <si>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</si>
  <si>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</si>
  <si>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</si>
  <si>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</si>
  <si>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</si>
  <si>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</si>
  <si>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</si>
  <si>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</si>
  <si>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</si>
  <si>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</si>
  <si>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</si>
  <si>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</si>
  <si>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</si>
  <si>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</si>
  <si>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</si>
  <si>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</si>
  <si>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</si>
  <si>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</si>
  <si>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</si>
  <si>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</si>
  <si>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</si>
  <si>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</si>
  <si>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</si>
  <si>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</si>
  <si>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</si>
  <si>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</si>
  <si>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</si>
  <si>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</si>
  <si>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</si>
  <si>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</si>
  <si>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</si>
  <si>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</si>
  <si>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</si>
  <si>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</si>
  <si>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</si>
  <si>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</si>
  <si>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</si>
  <si>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</si>
  <si>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</si>
  <si>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</si>
  <si>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</si>
  <si>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</si>
  <si>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</si>
  <si>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</si>
  <si>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</si>
  <si>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</si>
  <si>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</si>
  <si>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</si>
  <si>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</si>
  <si>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</si>
  <si>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</si>
  <si>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</si>
  <si>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</si>
  <si>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</si>
  <si>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</si>
  <si>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</si>
  <si>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</si>
  <si>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</si>
  <si>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</si>
  <si>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</si>
  <si>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</si>
  <si>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</si>
  <si>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</si>
  <si>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</si>
  <si>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</si>
  <si>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</si>
  <si>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</si>
  <si>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</si>
  <si>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</si>
  <si>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</si>
  <si>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</si>
  <si>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</si>
  <si>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</si>
  <si>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</si>
  <si>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</si>
  <si>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</si>
  <si>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</si>
  <si>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</si>
  <si>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</si>
  <si>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</si>
  <si>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</si>
  <si>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</si>
  <si>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</si>
  <si>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</si>
  <si>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</si>
  <si>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</si>
  <si>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</si>
  <si>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</si>
  <si>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</si>
  <si>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</si>
  <si>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</si>
  <si>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</si>
  <si>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</si>
  <si>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</si>
  <si>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</si>
  <si>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</si>
  <si>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</si>
  <si>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</si>
  <si>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</si>
  <si>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</si>
  <si>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</si>
  <si>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</si>
  <si>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</si>
  <si>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</si>
  <si>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</si>
  <si>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</si>
  <si>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</si>
  <si>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</si>
  <si>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</si>
  <si>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</si>
  <si>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</si>
  <si>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</si>
  <si>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</si>
  <si>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</si>
  <si>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</si>
  <si>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</si>
  <si>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</si>
  <si>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</si>
  <si>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</si>
  <si>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</si>
  <si>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</si>
  <si>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</si>
  <si>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</si>
  <si>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</si>
  <si>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</si>
  <si>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</si>
  <si>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</si>
  <si>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</si>
  <si>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</si>
  <si>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</si>
  <si>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</si>
  <si>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</si>
  <si>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</si>
  <si>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</si>
  <si>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</si>
  <si>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</si>
  <si>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</si>
  <si>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</si>
  <si>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</si>
  <si>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</si>
  <si>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</si>
  <si>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</si>
  <si>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</si>
  <si>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</si>
  <si>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</si>
  <si>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</si>
  <si>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</si>
  <si>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</si>
  <si>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</si>
  <si>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</si>
  <si>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</si>
  <si>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</si>
  <si>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</si>
  <si>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</si>
  <si>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</si>
  <si>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</si>
  <si>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</si>
  <si>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</si>
  <si>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</si>
  <si>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</si>
  <si>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</si>
  <si>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</si>
  <si>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</si>
  <si>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</si>
  <si>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</si>
  <si>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</si>
  <si>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</si>
  <si>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</si>
  <si>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</si>
  <si>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</si>
  <si>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</si>
  <si>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</si>
  <si>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</si>
  <si>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</si>
  <si>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</si>
  <si>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</si>
  <si>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</si>
  <si>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</si>
  <si>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</si>
  <si>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</si>
  <si>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</si>
  <si>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</si>
  <si>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</si>
  <si>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</si>
  <si>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</si>
  <si>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</si>
  <si>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</si>
  <si>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</si>
  <si>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</si>
  <si>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</si>
  <si>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</si>
  <si>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</si>
  <si>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</si>
  <si>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</si>
  <si>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</si>
  <si>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</si>
  <si>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</si>
  <si>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</si>
  <si>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</si>
  <si>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</si>
  <si>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</si>
  <si>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</si>
  <si>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</si>
  <si>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</si>
  <si>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</si>
  <si>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</si>
  <si>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</si>
  <si>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</si>
  <si>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</si>
  <si>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</si>
  <si>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</si>
  <si>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</si>
  <si>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</si>
  <si>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</si>
  <si>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</si>
  <si>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</si>
  <si>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</si>
  <si>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</si>
  <si>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</si>
  <si>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</si>
  <si>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</si>
  <si>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</si>
  <si>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</si>
  <si>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</si>
  <si>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</si>
  <si>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</si>
  <si>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</si>
  <si>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</si>
  <si>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</si>
  <si>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</si>
  <si>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</si>
  <si>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</si>
  <si>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</si>
  <si>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</si>
  <si>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</si>
  <si>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</si>
  <si>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</si>
  <si>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</si>
  <si>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</si>
  <si>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</si>
  <si>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</si>
  <si>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</si>
  <si>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</si>
  <si>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</si>
  <si>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</si>
  <si>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</si>
  <si>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</si>
  <si>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</si>
  <si>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</si>
  <si>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</si>
  <si>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</si>
  <si>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</si>
  <si>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</si>
  <si>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</si>
  <si>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</si>
  <si>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</si>
  <si>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</si>
  <si>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</si>
  <si>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</si>
  <si>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</si>
  <si>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</si>
  <si>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</si>
  <si>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</si>
  <si>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</si>
  <si>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</si>
  <si>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</si>
  <si>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</si>
  <si>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</si>
  <si>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</si>
  <si>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</si>
  <si>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</si>
  <si>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</si>
  <si>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</si>
  <si>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</si>
  <si>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</si>
  <si>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</si>
  <si>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</si>
  <si>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</si>
  <si>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</si>
  <si>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</si>
  <si>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</si>
  <si>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</si>
  <si>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</si>
  <si>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</si>
  <si>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</si>
  <si>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</si>
  <si>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</si>
  <si>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</si>
  <si>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</si>
  <si>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</si>
  <si>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</si>
  <si>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</si>
  <si>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</si>
  <si>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</si>
  <si>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</si>
  <si>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</si>
  <si>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</si>
  <si>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</si>
  <si>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</si>
  <si>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</si>
  <si>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</si>
  <si>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</si>
  <si>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</si>
  <si>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</si>
  <si>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</si>
  <si>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</si>
  <si>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</si>
  <si>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</si>
  <si>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</si>
  <si>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</si>
  <si>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</si>
  <si>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</si>
  <si>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</si>
  <si>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</si>
  <si>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</si>
  <si>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</si>
  <si>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</si>
  <si>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</si>
  <si>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</si>
  <si>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</si>
  <si>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</si>
  <si>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</si>
  <si>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</si>
  <si>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</si>
  <si>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</si>
  <si>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</si>
  <si>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</si>
  <si>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</si>
  <si>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</si>
  <si>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</si>
  <si>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</si>
  <si>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</si>
  <si>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</si>
  <si>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</si>
  <si>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</si>
  <si>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</si>
  <si>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</si>
  <si>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</si>
  <si>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</si>
  <si>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</si>
  <si>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</si>
  <si>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</si>
  <si>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</si>
  <si>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</si>
  <si>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</si>
  <si>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</si>
  <si>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</si>
  <si>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</si>
  <si>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</si>
  <si>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</si>
  <si>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</si>
  <si>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</si>
  <si>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</si>
  <si>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</si>
  <si>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</si>
  <si>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</si>
  <si>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</si>
  <si>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</si>
  <si>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</si>
  <si>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</si>
  <si>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</si>
  <si>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</si>
  <si>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</si>
  <si>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</si>
  <si>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</si>
  <si>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</si>
  <si>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</si>
  <si>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</si>
  <si>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</si>
  <si>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</si>
  <si>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</si>
  <si>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</si>
  <si>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</si>
  <si>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</si>
  <si>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</si>
  <si>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</si>
  <si>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</si>
  <si>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</si>
  <si>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</si>
  <si>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</si>
  <si>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</si>
  <si>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</si>
  <si>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</si>
  <si>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</si>
  <si>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</si>
  <si>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</si>
  <si>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</si>
  <si>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</si>
  <si>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</si>
  <si>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</si>
  <si>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</si>
  <si>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</si>
  <si>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</si>
  <si>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</si>
  <si>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</si>
  <si>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</si>
  <si>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</si>
  <si>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</si>
  <si>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</si>
  <si>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</si>
  <si>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</si>
  <si>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</si>
  <si>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</si>
  <si>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</si>
  <si>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</si>
  <si>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</si>
  <si>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</si>
  <si>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</si>
  <si>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</si>
  <si>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</si>
  <si>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</si>
  <si>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</si>
  <si>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</si>
  <si>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</si>
  <si>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</si>
  <si>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</si>
  <si>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</si>
  <si>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</si>
  <si>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</si>
  <si>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</si>
  <si>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</si>
  <si>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</si>
  <si>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</si>
  <si>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</si>
  <si>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</si>
  <si>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</si>
  <si>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</si>
  <si>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</si>
  <si>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</si>
  <si>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</si>
  <si>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</si>
  <si>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</si>
  <si>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</si>
  <si>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</si>
  <si>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</si>
  <si>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</si>
  <si>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</si>
  <si>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</si>
  <si>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</si>
  <si>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</si>
  <si>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</si>
  <si>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</si>
  <si>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</si>
  <si>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</si>
  <si>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</si>
  <si>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</si>
  <si>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</si>
  <si>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</si>
  <si>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</si>
  <si>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</si>
  <si>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</si>
  <si>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</si>
  <si>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</si>
  <si>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</si>
  <si>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</si>
  <si>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</si>
  <si>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</si>
  <si>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</si>
  <si>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</si>
  <si>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</si>
  <si>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</si>
  <si>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</si>
  <si>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</si>
  <si>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</si>
  <si>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</si>
  <si>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</si>
  <si>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</si>
  <si>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</si>
  <si>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</si>
  <si>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</si>
  <si>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</si>
  <si>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</si>
  <si>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</si>
  <si>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</si>
  <si>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</si>
  <si>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</si>
  <si>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</si>
  <si>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</si>
  <si>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</si>
  <si>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</si>
  <si>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</si>
  <si>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</si>
  <si>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</si>
  <si>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</si>
  <si>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</si>
  <si>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</si>
  <si>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</si>
  <si>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</si>
  <si>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</si>
  <si>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</si>
  <si>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</si>
  <si>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</si>
  <si>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</si>
  <si>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</si>
  <si>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</si>
  <si>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</si>
  <si>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</si>
  <si>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</si>
  <si>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</si>
  <si>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</si>
  <si>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</si>
  <si>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</si>
  <si>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</si>
  <si>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</si>
  <si>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</si>
  <si>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</si>
  <si>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</si>
  <si>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</si>
  <si>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</si>
  <si>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</si>
  <si>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</si>
  <si>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</si>
  <si>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</si>
  <si>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</si>
  <si>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</si>
  <si>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</si>
  <si>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</si>
  <si>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</si>
  <si>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</si>
  <si>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</si>
  <si>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</si>
  <si>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</si>
  <si>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</si>
  <si>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</si>
  <si>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</si>
  <si>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</si>
  <si>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</si>
  <si>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</si>
  <si>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</si>
  <si>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</si>
  <si>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</si>
  <si>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</si>
  <si>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</si>
  <si>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</si>
  <si>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</si>
  <si>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</si>
  <si>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</si>
  <si>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</si>
  <si>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</si>
  <si>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</si>
  <si>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</si>
  <si>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</si>
  <si>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</si>
  <si>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</si>
  <si>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</si>
  <si>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</si>
  <si>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</si>
  <si>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</si>
  <si>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</si>
  <si>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</si>
  <si>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</si>
  <si>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</si>
  <si>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</si>
  <si>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</si>
  <si>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</si>
  <si>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</si>
  <si>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</si>
  <si>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</si>
  <si>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</si>
  <si>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</si>
  <si>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</si>
  <si>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</si>
  <si>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</si>
  <si>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</si>
  <si>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</si>
  <si>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</si>
  <si>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</si>
  <si>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</si>
  <si>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</si>
  <si>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</si>
  <si>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</si>
  <si>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</si>
  <si>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</si>
  <si>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</si>
  <si>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</si>
  <si>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</si>
  <si>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</si>
  <si>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</si>
  <si>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</si>
  <si>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</si>
  <si>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</si>
  <si>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</si>
  <si>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</si>
  <si>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</si>
  <si>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</si>
  <si>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</si>
  <si>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</si>
  <si>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</si>
  <si>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</si>
  <si>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</si>
  <si>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</si>
  <si>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</si>
  <si>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</si>
  <si>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</si>
  <si>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</si>
  <si>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</si>
  <si>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</si>
  <si>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</si>
  <si>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</si>
  <si>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</si>
  <si>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</si>
  <si>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</si>
  <si>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</si>
  <si>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</si>
  <si>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</si>
  <si>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</si>
  <si>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</si>
  <si>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</si>
  <si>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</si>
  <si>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</si>
  <si>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</si>
  <si>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</si>
  <si>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</si>
  <si>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</si>
  <si>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</si>
  <si>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</si>
  <si>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</si>
  <si>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</si>
  <si>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</si>
  <si>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</si>
  <si>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</si>
  <si>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</si>
  <si>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</si>
  <si>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</si>
  <si>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</si>
  <si>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</si>
  <si>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</si>
  <si>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</si>
  <si>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</si>
  <si>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</si>
  <si>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</si>
  <si>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</si>
  <si>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</si>
  <si>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</si>
  <si>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</si>
  <si>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</si>
  <si>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</si>
  <si>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</si>
  <si>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</si>
  <si>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</si>
  <si>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</si>
  <si>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</si>
  <si>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</si>
  <si>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</si>
  <si>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</si>
  <si>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</si>
  <si>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</si>
  <si>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</si>
  <si>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</si>
  <si>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</si>
  <si>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</si>
  <si>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</si>
  <si>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</si>
  <si>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</si>
  <si>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</si>
  <si>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</si>
  <si>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</si>
  <si>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</si>
  <si>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</si>
  <si>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</si>
  <si>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</si>
  <si>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</si>
  <si>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</si>
  <si>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</si>
  <si>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</si>
  <si>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</si>
  <si>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</si>
  <si>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</si>
  <si>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</si>
  <si>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</si>
  <si>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</si>
  <si>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</si>
  <si>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</si>
  <si>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</si>
  <si>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</si>
  <si>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</si>
  <si>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</si>
  <si>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</si>
  <si>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</si>
  <si>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</si>
  <si>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</si>
  <si>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</si>
  <si>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</si>
  <si>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</si>
  <si>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</si>
  <si>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</si>
  <si>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</si>
  <si>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</si>
  <si>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</si>
  <si>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</si>
  <si>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</si>
  <si>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</si>
  <si>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</si>
  <si>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</si>
  <si>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</si>
  <si>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</si>
  <si>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</si>
  <si>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</si>
  <si>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</si>
  <si>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</si>
  <si>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</si>
  <si>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</si>
  <si>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</si>
  <si>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</si>
  <si>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</si>
  <si>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</si>
  <si>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</si>
  <si>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</si>
  <si>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</si>
  <si>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</si>
  <si>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</si>
  <si>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</si>
  <si>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</si>
  <si>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</si>
  <si>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</si>
  <si>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</si>
  <si>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</si>
  <si>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</si>
  <si>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</si>
  <si>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</si>
  <si>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</si>
  <si>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</si>
  <si>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</si>
  <si>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</si>
  <si>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</si>
  <si>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</si>
  <si>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</si>
  <si>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</si>
  <si>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</si>
  <si>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</si>
  <si>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</si>
  <si>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</si>
  <si>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</si>
  <si>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</si>
  <si>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</si>
  <si>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</si>
  <si>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</si>
  <si>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</si>
  <si>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</si>
  <si>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</si>
  <si>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</si>
  <si>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</si>
  <si>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</si>
  <si>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</si>
  <si>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</si>
  <si>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</si>
  <si>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</si>
  <si>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</si>
  <si>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</si>
  <si>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</si>
  <si>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</si>
  <si>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</si>
  <si>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</si>
  <si>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</si>
  <si>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</si>
  <si>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</si>
  <si>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</si>
  <si>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</si>
  <si>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</si>
  <si>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</si>
  <si>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</si>
  <si>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</si>
  <si>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</si>
  <si>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</si>
  <si>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</si>
  <si>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</si>
  <si>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</si>
  <si>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</si>
  <si>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</si>
  <si>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</si>
  <si>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</si>
  <si>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</si>
  <si>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</si>
  <si>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</si>
  <si>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</si>
  <si>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</si>
  <si>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</si>
  <si>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</si>
  <si>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</si>
  <si>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</si>
  <si>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</si>
  <si>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</si>
  <si>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</si>
  <si>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</si>
  <si>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</si>
  <si>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</si>
  <si>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</si>
  <si>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</si>
  <si>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</si>
  <si>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</si>
  <si>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</si>
  <si>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</si>
  <si>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</si>
  <si>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</si>
  <si>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</si>
  <si>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</si>
  <si>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</si>
  <si>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</si>
  <si>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</si>
  <si>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</si>
  <si>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</si>
  <si>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</si>
  <si>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</si>
  <si>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</si>
  <si>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</si>
  <si>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</si>
  <si>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</si>
  <si>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</si>
  <si>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</si>
  <si>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</si>
  <si>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</si>
  <si>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</si>
  <si>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</si>
  <si>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</si>
  <si>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</si>
  <si>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</si>
  <si>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</si>
  <si>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</si>
  <si>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</si>
  <si>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</si>
  <si>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</si>
  <si>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</si>
  <si>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</si>
  <si>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</si>
  <si>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</si>
  <si>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</si>
  <si>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</si>
  <si>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</si>
  <si>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</si>
  <si>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</si>
  <si>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</si>
  <si>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</si>
  <si>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</si>
  <si>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</si>
  <si>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</si>
  <si>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</si>
  <si>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</si>
  <si>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</si>
  <si>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</si>
  <si>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</si>
  <si>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</si>
  <si>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</si>
  <si>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</si>
  <si>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</si>
  <si>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</si>
  <si>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</si>
  <si>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</si>
  <si>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</si>
  <si>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</si>
  <si>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</si>
  <si>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</si>
  <si>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</si>
  <si>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</si>
  <si>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</si>
  <si>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</si>
  <si>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</si>
  <si>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</si>
  <si>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</si>
  <si>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</si>
  <si>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</si>
  <si>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</si>
  <si>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</si>
  <si>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</si>
  <si>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</si>
  <si>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</si>
  <si>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</si>
  <si>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</si>
  <si>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</si>
  <si>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</si>
  <si>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</si>
  <si>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</si>
  <si>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</si>
  <si>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</si>
  <si>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</si>
  <si>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</si>
  <si>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</si>
  <si>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</si>
  <si>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</si>
  <si>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</si>
  <si>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</si>
  <si>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</si>
  <si>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</si>
  <si>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</si>
  <si>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</si>
  <si>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</si>
  <si>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</si>
  <si>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</si>
  <si>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</si>
  <si>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</si>
  <si>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</si>
  <si>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</si>
  <si>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</si>
  <si>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</si>
  <si>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</si>
  <si>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</si>
  <si>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</si>
  <si>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</si>
  <si>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</si>
  <si>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</si>
  <si>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</si>
  <si>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</si>
  <si>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</si>
  <si>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</si>
  <si>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</si>
  <si>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</si>
  <si>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</si>
  <si>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</si>
  <si>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</si>
  <si>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</si>
  <si>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</si>
  <si>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</si>
  <si>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</si>
  <si>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</si>
  <si>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</si>
  <si>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</si>
  <si>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</si>
  <si>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</si>
  <si>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</si>
  <si>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</si>
  <si>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</si>
  <si>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</si>
  <si>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</si>
  <si>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</si>
  <si>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</si>
  <si>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</si>
  <si>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</si>
  <si>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</si>
  <si>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</si>
  <si>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</si>
  <si>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</si>
  <si>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</si>
  <si>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</si>
  <si>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</si>
  <si>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</si>
  <si>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</si>
  <si>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</si>
  <si>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</si>
  <si>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</si>
  <si>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</si>
  <si>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</si>
  <si>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</si>
  <si>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</si>
  <si>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</si>
  <si>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</si>
  <si>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</si>
  <si>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</si>
  <si>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</si>
  <si>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</si>
  <si>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</si>
  <si>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</si>
  <si>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</si>
  <si>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</si>
  <si>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</si>
  <si>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</si>
  <si>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</si>
  <si>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</si>
  <si>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</si>
  <si>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</si>
  <si>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</si>
  <si>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</si>
  <si>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</si>
  <si>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</si>
  <si>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</si>
  <si>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</si>
  <si>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</si>
  <si>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</si>
  <si>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</si>
  <si>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</si>
  <si>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</si>
  <si>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</si>
  <si>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</si>
  <si>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</si>
  <si>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</si>
  <si>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</si>
  <si>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</si>
  <si>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</si>
  <si>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</si>
  <si>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</si>
  <si>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</si>
  <si>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</si>
  <si>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</si>
  <si>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</si>
  <si>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</si>
  <si>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</si>
  <si>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</si>
  <si>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</si>
  <si>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</si>
  <si>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</si>
  <si>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</si>
  <si>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</si>
  <si>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</si>
  <si>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</si>
  <si>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</si>
  <si>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</si>
  <si>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</si>
  <si>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</si>
  <si>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</si>
  <si>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</si>
  <si>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</si>
  <si>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</si>
  <si>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</si>
  <si>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</si>
  <si>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</si>
  <si>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</si>
  <si>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</si>
  <si>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</si>
  <si>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</si>
  <si>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</si>
  <si>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</si>
  <si>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</si>
  <si>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</si>
  <si>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</si>
  <si>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</si>
  <si>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</si>
  <si>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</si>
  <si>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</si>
  <si>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</si>
  <si>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</si>
  <si>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</si>
  <si>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</si>
  <si>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</si>
  <si>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</si>
  <si>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</si>
  <si>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</si>
  <si>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</si>
  <si>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</si>
  <si>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</si>
  <si>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</si>
  <si>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</si>
  <si>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</si>
  <si>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</si>
  <si>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</si>
  <si>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</si>
  <si>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</si>
  <si>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</si>
  <si>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</si>
  <si>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</si>
  <si>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</si>
  <si>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</si>
  <si>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</si>
  <si>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</si>
  <si>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</si>
  <si>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</si>
  <si>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</si>
  <si>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</si>
  <si>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</si>
  <si>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</si>
  <si>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</si>
  <si>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</si>
  <si>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</si>
  <si>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</si>
  <si>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</si>
  <si>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</si>
  <si>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</si>
  <si>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</si>
  <si>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</si>
  <si>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</si>
  <si>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</si>
  <si>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</si>
  <si>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</si>
  <si>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</si>
  <si>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</si>
  <si>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</si>
  <si>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</si>
  <si>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</si>
  <si>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</si>
  <si>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</si>
  <si>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</si>
  <si>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</si>
  <si>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</si>
  <si>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</si>
  <si>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</si>
  <si>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</si>
  <si>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</si>
  <si>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</si>
  <si>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</si>
  <si>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</si>
  <si>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</si>
  <si>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</si>
  <si>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</si>
  <si>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</si>
  <si>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</si>
  <si>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</si>
  <si>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</si>
  <si>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</si>
  <si>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</si>
  <si>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</si>
  <si>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</si>
  <si>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</si>
  <si>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</si>
  <si>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</si>
  <si>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</si>
  <si>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</si>
  <si>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</si>
  <si>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</si>
  <si>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</si>
  <si>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</si>
  <si>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</si>
  <si>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</si>
  <si>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</si>
  <si>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</si>
  <si>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</si>
  <si>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</si>
  <si>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</si>
  <si>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</si>
  <si>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</si>
  <si>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</si>
  <si>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</si>
  <si>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</si>
  <si>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</si>
  <si>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</si>
  <si>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</si>
  <si>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</si>
  <si>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</si>
  <si>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</si>
  <si>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</si>
  <si>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</si>
  <si>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</si>
  <si>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</si>
  <si>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</si>
  <si>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</si>
  <si>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</si>
  <si>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</si>
  <si>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</si>
  <si>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</si>
  <si>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</si>
  <si>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</si>
  <si>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</si>
  <si>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</si>
  <si>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</si>
  <si>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</si>
  <si>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</si>
  <si>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</si>
  <si>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</si>
  <si>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</si>
  <si>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</si>
  <si>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</si>
  <si>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</si>
  <si>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</si>
  <si>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</si>
  <si>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</si>
  <si>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</si>
  <si>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</si>
  <si>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</si>
  <si>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</si>
  <si>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</si>
  <si>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</si>
  <si>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</si>
  <si>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</si>
  <si>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</si>
  <si>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</si>
  <si>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</si>
  <si>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</si>
  <si>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</si>
  <si>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</si>
  <si>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</si>
  <si>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</si>
  <si>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</si>
  <si>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</si>
  <si>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</si>
  <si>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</si>
  <si>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</si>
  <si>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</si>
  <si>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</si>
  <si>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</si>
  <si>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</si>
  <si>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</si>
  <si>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</si>
  <si>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</si>
  <si>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</si>
  <si>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</si>
  <si>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</si>
  <si>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</si>
  <si>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</si>
  <si>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</si>
  <si>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</si>
  <si>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</si>
  <si>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</si>
  <si>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</si>
  <si>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</si>
  <si>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</si>
  <si>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</si>
  <si>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</si>
  <si>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</si>
  <si>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</si>
  <si>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</si>
  <si>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</si>
  <si>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</si>
  <si>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</si>
  <si>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</si>
  <si>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</si>
  <si>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</si>
  <si>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</si>
  <si>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</si>
  <si>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</si>
  <si>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</si>
  <si>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</si>
  <si>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</si>
  <si>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</si>
  <si>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</si>
  <si>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</si>
  <si>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</si>
  <si>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</si>
  <si>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</si>
  <si>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</si>
  <si>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</si>
  <si>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</si>
  <si>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</si>
  <si>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</si>
  <si>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</si>
  <si>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</si>
  <si>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</si>
  <si>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</si>
  <si>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</si>
  <si>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</si>
  <si>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</si>
  <si>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</si>
  <si>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</si>
  <si>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</si>
  <si>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</si>
  <si>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</si>
  <si>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</si>
  <si>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</si>
  <si>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</si>
  <si>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</si>
  <si>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</si>
  <si>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</si>
  <si>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</si>
  <si>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</si>
  <si>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</si>
  <si>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</si>
  <si>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</si>
  <si>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</si>
  <si>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</si>
  <si>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</si>
  <si>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</si>
  <si>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</si>
  <si>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</si>
  <si>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</si>
  <si>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</si>
  <si>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</si>
  <si>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</si>
  <si>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</si>
  <si>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</si>
  <si>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</si>
  <si>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</si>
  <si>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</si>
  <si>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</si>
  <si>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</si>
  <si>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</si>
  <si>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</si>
  <si>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</si>
  <si>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</si>
  <si>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</si>
  <si>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</si>
  <si>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</si>
  <si>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</si>
  <si>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</si>
  <si>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</si>
  <si>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</si>
  <si>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</si>
  <si>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</si>
  <si>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</si>
  <si>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</si>
  <si>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</si>
  <si>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</si>
  <si>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</si>
  <si>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</si>
  <si>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</si>
  <si>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</si>
  <si>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</si>
  <si>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</si>
  <si>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</si>
  <si>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</si>
  <si>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</si>
  <si>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</si>
  <si>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</si>
  <si>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</si>
  <si>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</si>
  <si>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</si>
  <si>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</si>
  <si>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</si>
  <si>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</si>
  <si>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</si>
  <si>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</si>
  <si>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</si>
  <si>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</si>
  <si>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</si>
  <si>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</si>
  <si>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</si>
  <si>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</si>
  <si>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</si>
  <si>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</si>
  <si>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</si>
  <si>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</si>
  <si>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</si>
  <si>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</si>
  <si>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</si>
  <si>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</si>
  <si>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</si>
  <si>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</si>
  <si>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</si>
  <si>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</si>
  <si>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</si>
  <si>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</si>
  <si>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</si>
  <si>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</si>
  <si>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</si>
  <si>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</si>
  <si>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</si>
  <si>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</si>
  <si>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</si>
  <si>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</si>
  <si>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</si>
  <si>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</si>
  <si>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</si>
  <si>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</si>
  <si>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</si>
  <si>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</si>
  <si>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</si>
  <si>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</si>
  <si>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</si>
  <si>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</si>
  <si>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</si>
  <si>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</si>
  <si>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</si>
  <si>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</si>
  <si>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</si>
  <si>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</si>
  <si>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</si>
  <si>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</si>
  <si>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</si>
  <si>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</si>
  <si>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</si>
  <si>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</si>
  <si>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</si>
  <si>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</si>
  <si>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</si>
  <si>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</si>
  <si>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</si>
  <si>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</si>
  <si>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</si>
  <si>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</si>
  <si>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</si>
  <si>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</si>
  <si>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</si>
  <si>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</si>
  <si>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</si>
  <si>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</si>
  <si>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</si>
  <si>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</si>
  <si>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</si>
  <si>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</si>
  <si>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</si>
  <si>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</si>
  <si>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</si>
  <si>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</si>
  <si>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</si>
  <si>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</si>
  <si>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</si>
  <si>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</si>
  <si>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</si>
  <si>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</si>
  <si>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</si>
  <si>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</si>
  <si>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</si>
  <si>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</si>
  <si>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</si>
  <si>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</si>
  <si>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</si>
  <si>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</si>
  <si>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</si>
  <si>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</si>
  <si>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</si>
  <si>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</si>
  <si>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</si>
  <si>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</si>
  <si>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</si>
  <si>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</si>
  <si>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</si>
  <si>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</si>
  <si>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</si>
  <si>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</si>
  <si>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</si>
  <si>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</si>
  <si>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</si>
  <si>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</si>
  <si>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</si>
  <si>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</si>
  <si>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</si>
  <si>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</si>
  <si>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</si>
  <si>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</si>
  <si>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</si>
  <si>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</si>
  <si>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</si>
  <si>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</si>
  <si>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</si>
  <si>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</si>
  <si>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</si>
  <si>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</si>
  <si>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</si>
  <si>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</si>
  <si>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</si>
  <si>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</si>
  <si>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</si>
  <si>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</si>
  <si>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</si>
  <si>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</si>
  <si>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</si>
  <si>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</si>
  <si>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</si>
  <si>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</si>
  <si>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</si>
  <si>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</si>
  <si>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</si>
  <si>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</si>
  <si>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</si>
  <si>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</si>
  <si>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</si>
  <si>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</si>
  <si>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</si>
  <si>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</si>
  <si>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</si>
  <si>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</si>
  <si>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</si>
  <si>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</si>
  <si>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</si>
  <si>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</si>
  <si>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</si>
  <si>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</si>
  <si>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</si>
  <si>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</si>
  <si>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</si>
  <si>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</si>
  <si>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</si>
  <si>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</si>
  <si>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</si>
  <si>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</si>
  <si>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</si>
  <si>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</si>
  <si>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</si>
  <si>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</si>
  <si>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</si>
  <si>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</si>
  <si>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</si>
  <si>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</si>
  <si>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</si>
  <si>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</si>
  <si>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</si>
  <si>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</si>
  <si>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</si>
  <si>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</si>
  <si>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</si>
  <si>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</si>
  <si>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</si>
  <si>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</si>
  <si>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</si>
  <si>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</si>
  <si>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</si>
  <si>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</si>
  <si>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</si>
  <si>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</si>
  <si>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</si>
  <si>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</si>
  <si>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</si>
  <si>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</si>
  <si>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</si>
  <si>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</si>
  <si>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</si>
  <si>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</si>
  <si>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</si>
  <si>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</si>
  <si>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</si>
  <si>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</si>
  <si>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</si>
  <si>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</si>
  <si>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</si>
  <si>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</si>
  <si>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</si>
  <si>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</si>
  <si>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</si>
  <si>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</si>
  <si>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</si>
  <si>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</si>
  <si>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</si>
  <si>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</si>
  <si>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</si>
  <si>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</si>
  <si>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</si>
  <si>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</si>
  <si>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</si>
  <si>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</si>
  <si>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</si>
  <si>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</si>
  <si>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</si>
  <si>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</si>
  <si>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</si>
  <si>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</si>
  <si>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</si>
  <si>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</si>
  <si>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</si>
  <si>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</si>
  <si>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</si>
  <si>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</si>
  <si>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</si>
  <si>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</si>
  <si>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</si>
  <si>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</si>
  <si>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</si>
  <si>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</si>
  <si>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</si>
  <si>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</si>
  <si>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</si>
  <si>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</si>
  <si>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</si>
  <si>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</si>
  <si>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</si>
  <si>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</si>
  <si>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</si>
  <si>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</si>
  <si>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</si>
  <si>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</si>
  <si>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</si>
  <si>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</si>
  <si>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</si>
  <si>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</si>
  <si>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</si>
  <si>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</si>
  <si>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</si>
  <si>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</si>
  <si>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</si>
  <si>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</si>
  <si>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</si>
  <si>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</si>
  <si>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</si>
  <si>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</si>
  <si>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</si>
  <si>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</si>
  <si>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</si>
  <si>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</si>
  <si>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</si>
  <si>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</si>
  <si>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</si>
  <si>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</si>
  <si>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</si>
  <si>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</si>
  <si>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</si>
  <si>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</si>
  <si>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</si>
  <si>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</si>
  <si>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</si>
  <si>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</si>
  <si>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</si>
  <si>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</si>
  <si>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</si>
  <si>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</si>
  <si>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</si>
  <si>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</si>
  <si>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</si>
  <si>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</si>
  <si>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</si>
  <si>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</si>
  <si>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</si>
  <si>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</si>
  <si>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</si>
  <si>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</si>
  <si>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</si>
  <si>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</si>
  <si>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</si>
  <si>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</si>
  <si>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</si>
  <si>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</si>
  <si>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</si>
  <si>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</si>
  <si>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</si>
  <si>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</si>
  <si>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</si>
  <si>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</si>
  <si>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</si>
  <si>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</si>
  <si>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</si>
  <si>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</si>
  <si>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</si>
  <si>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</si>
  <si>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</si>
  <si>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</si>
  <si>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</si>
  <si>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</si>
  <si>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</si>
  <si>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</si>
  <si>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</si>
  <si>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</si>
  <si>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</si>
  <si>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</si>
  <si>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</si>
  <si>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</si>
  <si>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</si>
  <si>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</si>
  <si>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</si>
  <si>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</si>
  <si>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</si>
  <si>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</si>
  <si>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</si>
  <si>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</si>
  <si>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</si>
  <si>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</si>
  <si>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</si>
  <si>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</si>
  <si>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</si>
  <si>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</si>
  <si>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</si>
  <si>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</si>
  <si>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</si>
  <si>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</si>
  <si>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</si>
  <si>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</si>
  <si>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</si>
  <si>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</si>
  <si>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</si>
  <si>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</si>
  <si>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</si>
  <si>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</si>
  <si>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</si>
  <si>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</si>
  <si>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</si>
  <si>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</si>
  <si>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</si>
  <si>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</si>
  <si>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</si>
  <si>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</si>
  <si>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</si>
  <si>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</si>
  <si>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</si>
  <si>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</si>
  <si>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</si>
  <si>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</si>
  <si>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</si>
  <si>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</si>
  <si>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</si>
  <si>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</si>
  <si>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</si>
  <si>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</si>
  <si>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</si>
  <si>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</si>
  <si>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</si>
  <si>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</si>
  <si>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</si>
  <si>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</si>
  <si>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</si>
  <si>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</si>
  <si>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</si>
  <si>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</si>
  <si>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</si>
  <si>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</si>
  <si>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</si>
  <si>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</si>
  <si>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</si>
  <si>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</si>
  <si>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</si>
  <si>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</si>
  <si>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</si>
  <si>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</si>
  <si>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</si>
  <si>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</si>
  <si>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</si>
  <si>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</si>
  <si>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</si>
  <si>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</si>
  <si>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</si>
  <si>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</si>
  <si>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</si>
  <si>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</si>
  <si>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</si>
  <si>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</si>
  <si>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</si>
  <si>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</si>
  <si>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</si>
  <si>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</si>
  <si>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</si>
  <si>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</si>
  <si>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</si>
  <si>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</si>
  <si>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</si>
  <si>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</si>
  <si>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</si>
  <si>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</si>
  <si>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</si>
  <si>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</si>
  <si>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</si>
  <si>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</si>
  <si>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</si>
  <si>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</si>
  <si>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</si>
  <si>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</si>
  <si>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</si>
  <si>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</si>
  <si>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</si>
  <si>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</si>
  <si>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</si>
  <si>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</si>
  <si>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</si>
  <si>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</si>
  <si>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</si>
  <si>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</si>
  <si>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</si>
  <si>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</si>
  <si>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</si>
  <si>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</si>
  <si>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</si>
  <si>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</si>
  <si>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</si>
  <si>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</si>
  <si>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</si>
  <si>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</si>
  <si>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</si>
  <si>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</si>
  <si>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</si>
  <si>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</si>
  <si>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</si>
  <si>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</si>
  <si>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</si>
  <si>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</si>
  <si>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</si>
  <si>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</si>
  <si>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</si>
  <si>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</si>
  <si>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</si>
  <si>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</si>
  <si>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</si>
  <si>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</si>
  <si>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</si>
  <si>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</si>
  <si>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</si>
  <si>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</si>
  <si>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</si>
  <si>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</si>
  <si>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</si>
  <si>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</si>
  <si>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</si>
  <si>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</si>
  <si>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</si>
  <si>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</si>
  <si>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</si>
  <si>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</si>
  <si>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</si>
  <si>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</si>
  <si>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</si>
  <si>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</si>
  <si>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</si>
  <si>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</si>
  <si>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</si>
  <si>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</si>
  <si>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</si>
  <si>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</si>
  <si>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</si>
  <si>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</si>
  <si>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</si>
  <si>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</si>
  <si>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</si>
  <si>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</si>
  <si>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</si>
  <si>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</si>
  <si>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</si>
  <si>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</si>
  <si>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</si>
  <si>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</si>
  <si>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</si>
  <si>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</si>
  <si>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</si>
  <si>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</si>
  <si>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</si>
  <si>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</si>
  <si>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</si>
  <si>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</si>
  <si>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</si>
  <si>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</si>
  <si>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</si>
  <si>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</si>
  <si>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</si>
  <si>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</si>
  <si>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</si>
  <si>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</si>
  <si>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</si>
  <si>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</si>
  <si>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</si>
  <si>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</si>
  <si>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</si>
  <si>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</si>
  <si>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</si>
  <si>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</si>
  <si>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</si>
  <si>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</si>
  <si>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</si>
  <si>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</si>
  <si>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</si>
  <si>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</si>
  <si>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</si>
  <si>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</si>
  <si>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</si>
  <si>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</si>
  <si>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</si>
  <si>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</si>
  <si>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</si>
  <si>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</si>
  <si>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</si>
  <si>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</si>
  <si>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</si>
  <si>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</si>
  <si>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</si>
  <si>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</si>
  <si>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</si>
  <si>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</si>
  <si>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</si>
  <si>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</si>
  <si>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</si>
  <si>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</si>
  <si>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</si>
  <si>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</si>
  <si>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</si>
  <si>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</si>
  <si>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</si>
  <si>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</si>
  <si>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</si>
  <si>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</si>
  <si>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</si>
  <si>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</si>
  <si>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</si>
  <si>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</si>
  <si>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</si>
  <si>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</si>
  <si>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</si>
  <si>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</si>
  <si>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</si>
  <si>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</si>
  <si>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</si>
  <si>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</si>
  <si>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</si>
  <si>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</si>
  <si>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</si>
  <si>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</si>
  <si>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</si>
  <si>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</si>
  <si>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</si>
  <si>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</si>
  <si>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</si>
  <si>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</si>
  <si>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</si>
  <si>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</si>
  <si>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</si>
  <si>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</si>
  <si>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</si>
  <si>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</si>
  <si>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</si>
  <si>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</si>
  <si>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</si>
  <si>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</si>
  <si>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</si>
  <si>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</si>
  <si>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</si>
  <si>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</si>
  <si>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</si>
  <si>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</si>
  <si>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</si>
  <si>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</si>
  <si>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</si>
  <si>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</si>
  <si>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</si>
  <si>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</si>
  <si>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</si>
  <si>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</si>
  <si>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</si>
  <si>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</si>
  <si>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</si>
  <si>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</si>
  <si>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</si>
  <si>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</si>
  <si>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</si>
  <si>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</si>
  <si>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</si>
  <si>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</si>
  <si>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</si>
  <si>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</si>
  <si>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</si>
  <si>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</si>
  <si>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</si>
  <si>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</si>
  <si>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</si>
  <si>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</si>
  <si>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</si>
  <si>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</si>
  <si>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</si>
  <si>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</si>
  <si>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</si>
  <si>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</si>
  <si>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</si>
  <si>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</si>
  <si>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</si>
  <si>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</si>
  <si>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</si>
  <si>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</si>
  <si>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</si>
  <si>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</si>
  <si>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</si>
  <si>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</si>
  <si>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</si>
  <si>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</si>
  <si>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</si>
  <si>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</si>
  <si>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</si>
  <si>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</si>
  <si>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</si>
  <si>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</si>
  <si>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</si>
  <si>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</si>
  <si>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</si>
  <si>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</si>
  <si>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</si>
  <si>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</si>
  <si>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</si>
  <si>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</si>
  <si>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</si>
  <si>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</si>
  <si>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</si>
  <si>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</si>
  <si>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</si>
  <si>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</si>
  <si>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</si>
  <si>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</si>
  <si>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</si>
  <si>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</si>
  <si>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</si>
  <si>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</si>
  <si>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</si>
  <si>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</si>
  <si>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</si>
  <si>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</si>
  <si>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</si>
  <si>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</si>
  <si>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</si>
  <si>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</si>
  <si>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</si>
  <si>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</si>
  <si>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</si>
  <si>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</si>
  <si>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</si>
  <si>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</si>
  <si>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</si>
  <si>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</si>
  <si>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</si>
  <si>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</si>
  <si>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</si>
  <si>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</si>
  <si>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</si>
  <si>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</si>
  <si>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</si>
  <si>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</si>
  <si>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</si>
  <si>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</si>
  <si>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</si>
  <si>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</si>
  <si>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</si>
  <si>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</si>
  <si>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</si>
  <si>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</si>
  <si>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</si>
  <si>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</si>
  <si>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</si>
  <si>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</si>
  <si>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</si>
  <si>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</si>
  <si>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</si>
  <si>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</si>
  <si>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</si>
  <si>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</si>
  <si>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</si>
  <si>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</si>
  <si>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</si>
  <si>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</si>
  <si>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</si>
  <si>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</si>
  <si>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</si>
  <si>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</si>
  <si>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</si>
  <si>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</si>
  <si>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</si>
  <si>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</si>
  <si>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</si>
  <si>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</si>
  <si>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</si>
  <si>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</si>
  <si>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</si>
  <si>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</si>
  <si>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</si>
  <si>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</si>
  <si>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</si>
  <si>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</si>
  <si>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</si>
  <si>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</si>
  <si>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</si>
  <si>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</si>
  <si>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</si>
  <si>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</si>
  <si>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</si>
  <si>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</si>
  <si>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</si>
  <si>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</si>
  <si>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</si>
  <si>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</si>
  <si>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</si>
  <si>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</si>
  <si>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</si>
  <si>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</si>
  <si>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</si>
  <si>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</si>
  <si>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</si>
  <si>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</si>
  <si>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</si>
  <si>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</si>
  <si>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</si>
  <si>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</si>
  <si>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</si>
  <si>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</si>
  <si>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</si>
  <si>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</si>
  <si>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</si>
  <si>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</si>
  <si>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</si>
  <si>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</si>
  <si>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</si>
  <si>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</si>
  <si>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</si>
  <si>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</si>
  <si>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</si>
  <si>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</si>
  <si>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</si>
  <si>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</si>
  <si>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</si>
  <si>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</si>
  <si>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</si>
  <si>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</si>
  <si>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</si>
  <si>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</si>
  <si>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</si>
  <si>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</si>
  <si>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</si>
  <si>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</si>
  <si>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</si>
  <si>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</si>
  <si>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</si>
  <si>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</si>
  <si>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</si>
  <si>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</si>
  <si>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</si>
  <si>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</si>
  <si>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</si>
  <si>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</si>
  <si>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</si>
  <si>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</si>
  <si>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</si>
  <si>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</si>
  <si>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</si>
  <si>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</si>
  <si>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</si>
  <si>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</si>
  <si>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</si>
  <si>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</si>
  <si>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</si>
  <si>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</si>
  <si>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</si>
  <si>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</si>
  <si>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</si>
  <si>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</si>
  <si>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</si>
  <si>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</si>
  <si>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</si>
  <si>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</si>
  <si>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</si>
  <si>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</si>
  <si>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</si>
  <si>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</si>
  <si>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</si>
  <si>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</si>
  <si>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</si>
  <si>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</si>
  <si>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</si>
  <si>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</si>
  <si>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</si>
  <si>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</si>
  <si>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</si>
  <si>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</si>
  <si>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</si>
  <si>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</si>
  <si>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</si>
  <si>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</si>
  <si>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</si>
  <si>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</si>
  <si>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</si>
  <si>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</si>
  <si>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</si>
  <si>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</si>
  <si>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</si>
  <si>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</si>
  <si>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</si>
  <si>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</si>
  <si>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</si>
  <si>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</si>
  <si>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</si>
  <si>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</si>
  <si>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</si>
  <si>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</si>
  <si>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</si>
  <si>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</si>
  <si>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</si>
  <si>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</si>
  <si>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</si>
  <si>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</si>
  <si>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</si>
  <si>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</si>
  <si>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</si>
  <si>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</si>
  <si>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</si>
  <si>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</si>
  <si>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</si>
  <si>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</si>
  <si>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</si>
  <si>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</si>
  <si>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</si>
  <si>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</si>
  <si>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</si>
  <si>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</si>
  <si>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</si>
  <si>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</si>
  <si>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</si>
  <si>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</si>
  <si>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</si>
  <si>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</si>
  <si>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</si>
  <si>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</si>
  <si>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</si>
  <si>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</si>
  <si>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</si>
  <si>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</si>
  <si>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</si>
  <si>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</si>
  <si>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</si>
  <si>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</si>
  <si>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</si>
  <si>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</si>
  <si>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</si>
  <si>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</si>
  <si>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</si>
  <si>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</si>
  <si>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</si>
  <si>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</si>
  <si>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</si>
  <si>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</si>
  <si>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</si>
  <si>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</si>
  <si>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</si>
  <si>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</si>
  <si>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</si>
  <si>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</si>
  <si>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</si>
  <si>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</si>
  <si>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</si>
  <si>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</si>
  <si>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</si>
  <si>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</si>
  <si>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</si>
  <si>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</si>
  <si>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</si>
  <si>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</si>
  <si>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</si>
  <si>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</si>
  <si>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</si>
  <si>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</si>
  <si>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</si>
  <si>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</si>
  <si>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</si>
  <si>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</si>
  <si>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</si>
  <si>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</si>
  <si>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</si>
  <si>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</si>
  <si>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</si>
  <si>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</si>
  <si>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</si>
  <si>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</si>
  <si>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</si>
  <si>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</si>
  <si>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</si>
  <si>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</si>
  <si>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</si>
  <si>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</si>
  <si>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</si>
  <si>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</si>
  <si>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</si>
  <si>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</si>
  <si>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</si>
  <si>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</si>
  <si>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</si>
  <si>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</si>
  <si>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</si>
  <si>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</si>
  <si>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</si>
  <si>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</si>
  <si>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</si>
  <si>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</si>
  <si>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</si>
  <si>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</si>
  <si>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</si>
  <si>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</si>
  <si>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</si>
  <si>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</si>
  <si>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</si>
  <si>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</si>
  <si>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</si>
  <si>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</si>
  <si>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</si>
  <si>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</si>
  <si>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</si>
  <si>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</si>
  <si>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</si>
  <si>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</si>
  <si>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</si>
  <si>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</si>
  <si>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</si>
  <si>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</si>
  <si>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</si>
  <si>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</si>
  <si>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</si>
  <si>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</si>
  <si>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</si>
  <si>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</si>
  <si>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</si>
  <si>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</si>
  <si>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</si>
  <si>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</si>
  <si>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</si>
  <si>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</si>
  <si>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</si>
  <si>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</si>
  <si>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</si>
  <si>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</si>
  <si>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</si>
  <si>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</si>
  <si>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</si>
  <si>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</si>
  <si>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</si>
  <si>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</si>
  <si>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</si>
  <si>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</si>
  <si>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</si>
  <si>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</si>
  <si>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</si>
  <si>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</si>
  <si>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</si>
  <si>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</si>
  <si>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</si>
  <si>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</si>
  <si>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</si>
  <si>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</si>
  <si>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</si>
  <si>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</si>
  <si>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</si>
  <si>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</si>
  <si>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</si>
  <si>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</si>
  <si>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</si>
  <si>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</si>
  <si>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</si>
  <si>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</si>
  <si>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</si>
  <si>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</si>
  <si>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</si>
  <si>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</si>
  <si>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</si>
  <si>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</si>
  <si>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</si>
  <si>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</si>
  <si>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</si>
  <si>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</si>
  <si>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</si>
  <si>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</si>
  <si>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</si>
  <si>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</si>
  <si>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</si>
  <si>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</si>
  <si>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</si>
  <si>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</si>
  <si>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</si>
  <si>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</si>
  <si>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</si>
  <si>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</si>
  <si>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</si>
  <si>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</si>
  <si>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</si>
  <si>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</si>
  <si>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</si>
  <si>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</si>
  <si>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</si>
  <si>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</si>
  <si>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</si>
  <si>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</si>
  <si>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</si>
  <si>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</si>
  <si>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</si>
  <si>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</si>
  <si>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</si>
  <si>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</si>
  <si>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</si>
  <si>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</si>
  <si>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</si>
  <si>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</si>
  <si>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</si>
  <si>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</si>
  <si>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</si>
  <si>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</si>
  <si>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</si>
  <si>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</si>
  <si>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</si>
  <si>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</si>
  <si>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</si>
  <si>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</si>
  <si>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</si>
  <si>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</si>
  <si>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</si>
  <si>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</si>
  <si>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</si>
  <si>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</si>
  <si>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</si>
  <si>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</si>
  <si>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</si>
  <si>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</si>
  <si>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</si>
  <si>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</si>
  <si>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</si>
  <si>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</si>
  <si>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</si>
  <si>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</si>
  <si>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</si>
  <si>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</si>
  <si>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</si>
  <si>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</si>
  <si>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</si>
  <si>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</si>
  <si>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</si>
  <si>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</si>
  <si>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</si>
  <si>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</si>
  <si>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</si>
  <si>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</si>
  <si>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</si>
  <si>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</si>
  <si>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</si>
  <si>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</si>
  <si>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</si>
  <si>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</si>
  <si>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</si>
  <si>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</si>
  <si>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</si>
  <si>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</si>
  <si>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</si>
  <si>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</si>
  <si>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</si>
  <si>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</si>
  <si>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</si>
  <si>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</si>
  <si>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</si>
  <si>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</si>
  <si>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</si>
  <si>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</si>
  <si>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</si>
  <si>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</si>
  <si>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</si>
  <si>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</si>
  <si>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</si>
  <si>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</si>
  <si>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</si>
  <si>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</si>
  <si>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</si>
  <si>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</si>
  <si>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</si>
  <si>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</si>
  <si>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</si>
  <si>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</si>
  <si>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</si>
  <si>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</si>
  <si>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</si>
  <si>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</si>
  <si>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</si>
  <si>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</si>
  <si>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</si>
  <si>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</si>
  <si>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</si>
  <si>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</si>
  <si>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</si>
  <si>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</si>
  <si>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</si>
  <si>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</si>
  <si>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</si>
  <si>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</si>
  <si>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</si>
  <si>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</si>
  <si>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</si>
  <si>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</si>
  <si>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</si>
  <si>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</si>
  <si>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</si>
  <si>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</si>
  <si>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</si>
  <si>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</si>
  <si>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</si>
  <si>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</si>
  <si>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</si>
  <si>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</si>
  <si>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</si>
  <si>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</si>
  <si>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</si>
  <si>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</si>
  <si>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</si>
  <si>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</si>
  <si>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</si>
  <si>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</si>
  <si>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</si>
  <si>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</si>
  <si>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</si>
  <si>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</si>
  <si>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</si>
  <si>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</si>
  <si>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</si>
  <si>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</si>
  <si>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</si>
  <si>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</si>
  <si>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</si>
  <si>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</si>
  <si>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</si>
  <si>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</si>
  <si>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</si>
  <si>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</si>
  <si>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</si>
  <si>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</si>
  <si>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</si>
  <si>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</si>
  <si>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</si>
  <si>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</si>
  <si>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</si>
  <si>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</si>
  <si>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</si>
  <si>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</si>
  <si>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</si>
  <si>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</si>
  <si>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</si>
  <si>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</si>
  <si>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</si>
  <si>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</si>
  <si>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</si>
  <si>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</si>
  <si>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</si>
  <si>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</si>
  <si>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</si>
  <si>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</si>
  <si>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</si>
  <si>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</si>
  <si>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</si>
  <si>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</si>
  <si>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</si>
  <si>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</si>
  <si>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</si>
  <si>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</si>
  <si>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</si>
  <si>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</si>
  <si>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</si>
  <si>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</si>
  <si>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</si>
  <si>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</si>
  <si>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</si>
  <si>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</si>
  <si>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</si>
  <si>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</si>
  <si>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</si>
  <si>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</si>
  <si>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</si>
  <si>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</si>
  <si>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</si>
  <si>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</si>
  <si>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</si>
  <si>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</si>
  <si>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</si>
  <si>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</si>
  <si>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</si>
  <si>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</si>
  <si>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</si>
  <si>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</si>
  <si>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</si>
  <si>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</si>
  <si>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</si>
  <si>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</si>
  <si>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</si>
  <si>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</si>
  <si>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</si>
  <si>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</si>
  <si>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</si>
  <si>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</si>
  <si>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</si>
  <si>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</si>
  <si>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</si>
  <si>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</si>
  <si>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</si>
  <si>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</si>
  <si>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</si>
  <si>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</si>
  <si>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</si>
  <si>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</si>
  <si>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</si>
  <si>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</si>
  <si>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</si>
  <si>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</si>
  <si>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</si>
  <si>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</si>
  <si>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</si>
  <si>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</si>
  <si>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</si>
  <si>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</si>
  <si>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</si>
  <si>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</si>
  <si>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</si>
  <si>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</si>
  <si>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</si>
  <si>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</si>
  <si>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</si>
  <si>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</si>
  <si>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</si>
  <si>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</si>
  <si>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</si>
  <si>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</si>
  <si>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</si>
  <si>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</si>
  <si>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</si>
  <si>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</si>
  <si>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</si>
  <si>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</si>
  <si>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</si>
  <si>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</si>
  <si>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</si>
  <si>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</si>
  <si>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</si>
  <si>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</si>
  <si>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</si>
  <si>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</si>
  <si>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</si>
  <si>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</si>
  <si>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</si>
  <si>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</si>
  <si>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</si>
  <si>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</si>
  <si>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</si>
  <si>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</si>
  <si>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</si>
  <si>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</si>
  <si>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</si>
  <si>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</si>
  <si>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</si>
  <si>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</si>
  <si>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</si>
  <si>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</si>
  <si>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</si>
  <si>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</si>
  <si>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</si>
  <si>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</si>
  <si>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</si>
  <si>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</si>
  <si>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</si>
  <si>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</si>
  <si>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</si>
  <si>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</si>
  <si>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</si>
  <si>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</si>
  <si>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</si>
  <si>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</si>
  <si>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</si>
  <si>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</si>
  <si>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</si>
  <si>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</si>
  <si>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</si>
  <si>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</si>
  <si>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</si>
  <si>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</si>
  <si>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</si>
  <si>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</si>
  <si>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</si>
  <si>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</si>
  <si>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</si>
  <si>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</si>
  <si>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</si>
  <si>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</si>
  <si>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</si>
  <si>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</si>
  <si>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</si>
  <si>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</si>
  <si>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</si>
  <si>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</si>
  <si>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</si>
  <si>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</si>
  <si>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</si>
  <si>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</si>
  <si>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</si>
  <si>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</si>
  <si>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</si>
  <si>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</si>
  <si>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</si>
  <si>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</si>
  <si>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</si>
  <si>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</si>
  <si>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</si>
  <si>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</si>
  <si>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</si>
  <si>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</si>
  <si>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</si>
  <si>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</si>
  <si>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</si>
  <si>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</si>
  <si>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</si>
  <si>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</si>
  <si>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</si>
  <si>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</si>
  <si>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</si>
  <si>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</si>
  <si>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</si>
  <si>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</si>
  <si>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</si>
  <si>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</si>
  <si>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</si>
  <si>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</si>
  <si>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</si>
  <si>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</si>
  <si>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</si>
  <si>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</si>
  <si>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</si>
  <si>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</si>
  <si>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</si>
  <si>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</si>
  <si>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</si>
  <si>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</si>
  <si>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</si>
  <si>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</si>
  <si>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</si>
  <si>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</si>
  <si>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</si>
  <si>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</si>
  <si>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</si>
  <si>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</si>
  <si>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</si>
  <si>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</si>
  <si>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</si>
  <si>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</si>
  <si>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</si>
  <si>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</si>
  <si>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</si>
  <si>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</si>
  <si>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</si>
  <si>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</si>
  <si>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</si>
  <si>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</si>
  <si>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</si>
  <si>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</si>
  <si>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</si>
  <si>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</si>
  <si>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</si>
  <si>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</si>
  <si>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</si>
  <si>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</si>
  <si>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</si>
  <si>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</si>
  <si>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</si>
  <si>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</si>
  <si>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</si>
  <si>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</si>
  <si>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</si>
  <si>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</si>
  <si>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</si>
  <si>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</si>
  <si>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</si>
  <si>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</si>
  <si>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</si>
  <si>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</si>
  <si>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</si>
  <si>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</si>
  <si>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</si>
  <si>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</si>
  <si>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</si>
  <si>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</si>
  <si>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</si>
  <si>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</si>
  <si>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</si>
  <si>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</si>
  <si>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</si>
  <si>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</si>
  <si>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</si>
  <si>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</si>
  <si>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</si>
  <si>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</si>
  <si>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</si>
  <si>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</si>
  <si>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</si>
  <si>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</si>
  <si>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</si>
  <si>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</si>
  <si>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</si>
  <si>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</si>
  <si>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</si>
  <si>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</si>
  <si>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</si>
  <si>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</si>
  <si>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</si>
  <si>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</si>
  <si>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</si>
  <si>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</si>
  <si>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</si>
  <si>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</si>
  <si>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</si>
  <si>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</si>
  <si>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</si>
  <si>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</si>
  <si>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</si>
  <si>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</si>
  <si>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</si>
  <si>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</si>
  <si>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</si>
  <si>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</si>
  <si>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</si>
  <si>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</si>
  <si>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</si>
  <si>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</si>
  <si>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</si>
  <si>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</si>
  <si>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</si>
  <si>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</si>
  <si>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</si>
  <si>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</si>
  <si>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</si>
  <si>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</si>
  <si>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</si>
  <si>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</si>
  <si>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</si>
  <si>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</si>
  <si>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</si>
  <si>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</si>
  <si>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</si>
  <si>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</si>
  <si>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</si>
  <si>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</si>
  <si>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</si>
  <si>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</si>
  <si>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</si>
  <si>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</si>
  <si>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</si>
  <si>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</si>
  <si>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</si>
  <si>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</si>
  <si>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</si>
  <si>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</si>
  <si>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</si>
  <si>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</si>
  <si>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</si>
  <si>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</si>
  <si>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</si>
  <si>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</si>
  <si>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</si>
  <si>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</si>
  <si>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</si>
  <si>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</si>
  <si>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</si>
  <si>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</si>
  <si>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</si>
  <si>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</si>
  <si>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</si>
  <si>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</si>
  <si>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</si>
  <si>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</si>
  <si>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</si>
  <si>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</si>
  <si>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</si>
  <si>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</si>
  <si>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</si>
  <si>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</si>
  <si>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</si>
  <si>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</si>
  <si>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</si>
  <si>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</si>
  <si>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</si>
  <si>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</si>
  <si>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</si>
  <si>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</si>
  <si>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</si>
  <si>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</si>
  <si>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</si>
  <si>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</si>
  <si>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</si>
  <si>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</si>
  <si>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</si>
  <si>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</si>
  <si>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</si>
  <si>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</si>
  <si>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</si>
  <si>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</si>
  <si>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</si>
  <si>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</si>
  <si>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</si>
  <si>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</si>
  <si>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</si>
  <si>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</si>
  <si>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</si>
  <si>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</si>
  <si>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</si>
  <si>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</si>
  <si>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</si>
  <si>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</si>
  <si>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</si>
  <si>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</si>
  <si>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</si>
  <si>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</si>
  <si>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</si>
  <si>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</si>
  <si>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</si>
  <si>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</si>
  <si>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</si>
  <si>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</si>
  <si>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</si>
  <si>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</si>
  <si>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</si>
  <si>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</si>
  <si>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</si>
  <si>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</si>
  <si>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</si>
  <si>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</si>
  <si>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</si>
  <si>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</si>
  <si>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</si>
  <si>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</si>
  <si>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</si>
  <si>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</si>
  <si>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</si>
  <si>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</si>
  <si>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</si>
  <si>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</si>
  <si>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</si>
  <si>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</si>
  <si>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</si>
  <si>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</si>
  <si>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</si>
  <si>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</si>
  <si>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</si>
  <si>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</si>
  <si>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</si>
  <si>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</si>
  <si>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</si>
  <si>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</si>
  <si>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</si>
  <si>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</si>
  <si>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</si>
  <si>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</si>
  <si>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</si>
  <si>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</si>
  <si>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</si>
  <si>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</si>
  <si>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</si>
  <si>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</si>
  <si>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</si>
  <si>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</si>
  <si>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</si>
  <si>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</si>
  <si>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</si>
  <si>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</si>
  <si>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</si>
  <si>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</si>
  <si>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</si>
  <si>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</si>
  <si>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</si>
  <si>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</si>
  <si>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</si>
  <si>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</si>
  <si>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</si>
  <si>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</si>
  <si>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</si>
  <si>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</si>
  <si>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</si>
  <si>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</si>
  <si>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</si>
  <si>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</si>
  <si>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</si>
  <si>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</si>
  <si>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</si>
  <si>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</si>
  <si>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</si>
  <si>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</si>
  <si>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</si>
  <si>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</si>
  <si>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</si>
  <si>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</si>
  <si>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</si>
  <si>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</si>
  <si>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</si>
  <si>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</si>
  <si>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</si>
  <si>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</si>
  <si>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</si>
  <si>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</si>
  <si>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</si>
  <si>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</si>
  <si>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</si>
  <si>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</si>
  <si>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</si>
  <si>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</si>
  <si>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</si>
  <si>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</si>
  <si>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</si>
  <si>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</si>
  <si>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</si>
  <si>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</si>
  <si>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</si>
  <si>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</si>
  <si>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</si>
  <si>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</si>
  <si>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</si>
  <si>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</si>
  <si>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</si>
  <si>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</si>
  <si>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</si>
  <si>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</si>
  <si>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</si>
  <si>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</si>
  <si>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</si>
  <si>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</si>
  <si>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</si>
  <si>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</si>
  <si>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</si>
  <si>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</si>
  <si>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</si>
  <si>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</si>
  <si>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</si>
  <si>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</si>
  <si>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</si>
  <si>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</si>
  <si>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</si>
  <si>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</si>
  <si>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</si>
  <si>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</si>
  <si>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</si>
  <si>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</si>
  <si>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</si>
  <si>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</si>
  <si>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</si>
  <si>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</si>
  <si>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</si>
  <si>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</si>
  <si>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</si>
  <si>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</si>
  <si>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</si>
  <si>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</si>
  <si>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</si>
  <si>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</si>
  <si>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</si>
  <si>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</si>
  <si>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</si>
  <si>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</si>
  <si>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</si>
  <si>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</si>
  <si>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</si>
  <si>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</si>
  <si>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</si>
  <si>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</si>
  <si>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</si>
  <si>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</si>
  <si>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</si>
  <si>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</si>
  <si>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</si>
  <si>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</si>
  <si>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</si>
  <si>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</si>
  <si>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</si>
  <si>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</si>
  <si>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</si>
  <si>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</si>
  <si>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</si>
  <si>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</si>
  <si>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</si>
  <si>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</si>
  <si>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</si>
  <si>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</si>
  <si>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</si>
  <si>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</si>
  <si>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</si>
  <si>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</si>
  <si>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</si>
  <si>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</si>
  <si>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</si>
  <si>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</si>
  <si>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</si>
  <si>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</si>
  <si>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</si>
  <si>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</si>
  <si>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</si>
  <si>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</si>
  <si>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</si>
  <si>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</si>
  <si>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</si>
  <si>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</si>
  <si>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</si>
  <si>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</si>
  <si>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</si>
  <si>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</si>
  <si>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</si>
  <si>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</si>
  <si>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</si>
  <si>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</si>
  <si>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</si>
  <si>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</si>
  <si>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</si>
  <si>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</si>
  <si>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</si>
  <si>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</si>
  <si>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</si>
  <si>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</si>
  <si>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</si>
  <si>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</si>
  <si>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</si>
  <si>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</si>
  <si>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</si>
  <si>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</si>
  <si>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</si>
  <si>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</si>
  <si>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</si>
  <si>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</si>
  <si>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</si>
  <si>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</si>
  <si>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</si>
  <si>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</si>
  <si>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</si>
  <si>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</si>
  <si>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</si>
  <si>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</si>
  <si>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</si>
  <si>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</si>
  <si>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</si>
  <si>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</si>
  <si>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</si>
  <si>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</si>
  <si>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</si>
  <si>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</si>
  <si>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</si>
  <si>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</si>
  <si>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</si>
  <si>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</si>
  <si>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</si>
  <si>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</si>
  <si>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</si>
  <si>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</si>
  <si>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</si>
  <si>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</si>
  <si>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</si>
  <si>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</si>
  <si>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</si>
  <si>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</si>
  <si>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</si>
  <si>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</si>
  <si>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</si>
  <si>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</si>
  <si>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</si>
  <si>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</si>
  <si>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</si>
  <si>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</si>
  <si>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</si>
  <si>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</si>
  <si>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</si>
  <si>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</si>
  <si>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</si>
  <si>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</si>
  <si>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</si>
  <si>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</si>
  <si>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</si>
  <si>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</si>
  <si>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</si>
  <si>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</si>
  <si>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</si>
  <si>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</si>
  <si>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</si>
  <si>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</si>
  <si>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</si>
  <si>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</si>
  <si>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</si>
  <si>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</si>
  <si>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</si>
  <si>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</si>
  <si>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</si>
  <si>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</si>
  <si>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</si>
  <si>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</si>
  <si>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</si>
  <si>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</si>
  <si>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</si>
  <si>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</si>
  <si>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</si>
  <si>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</si>
  <si>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</si>
  <si>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</si>
  <si>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</si>
  <si>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</si>
  <si>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</si>
  <si>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</si>
  <si>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</si>
  <si>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</si>
  <si>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</si>
  <si>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</si>
  <si>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</si>
  <si>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</si>
  <si>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</si>
  <si>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</si>
  <si>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</si>
  <si>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</si>
  <si>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</si>
  <si>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</si>
  <si>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</si>
  <si>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</si>
  <si>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</si>
  <si>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</si>
  <si>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</si>
  <si>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</si>
  <si>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</si>
  <si>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</si>
  <si>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</si>
  <si>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</si>
  <si>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</si>
  <si>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</si>
  <si>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</si>
  <si>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</si>
  <si>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</si>
  <si>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</si>
  <si>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</si>
  <si>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</si>
  <si>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</si>
  <si>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</si>
  <si>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</si>
  <si>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</si>
  <si>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</si>
  <si>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</si>
  <si>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</si>
  <si>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</si>
  <si>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</si>
  <si>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</si>
  <si>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</si>
  <si>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</si>
  <si>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</si>
  <si>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</si>
  <si>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</si>
  <si>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</si>
  <si>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</si>
  <si>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</si>
  <si>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</si>
  <si>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</si>
  <si>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</si>
  <si>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</si>
  <si>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</si>
  <si>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</si>
  <si>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</si>
  <si>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</si>
  <si>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</si>
  <si>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</si>
  <si>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</si>
  <si>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</si>
  <si>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</si>
  <si>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</si>
  <si>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</si>
  <si>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</si>
  <si>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</si>
  <si>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</si>
  <si>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</si>
  <si>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</si>
  <si>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</si>
  <si>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</si>
  <si>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</si>
  <si>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</si>
  <si>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</si>
  <si>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</si>
  <si>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</si>
  <si>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</si>
  <si>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</si>
  <si>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</si>
  <si>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</si>
  <si>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</si>
  <si>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</si>
  <si>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</si>
  <si>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</si>
  <si>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</si>
  <si>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</si>
  <si>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</si>
  <si>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</si>
  <si>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</si>
  <si>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</si>
  <si>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</si>
  <si>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</si>
  <si>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</si>
  <si>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</si>
  <si>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</si>
  <si>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</si>
  <si>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</si>
  <si>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</si>
  <si>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</si>
  <si>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</si>
  <si>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</si>
  <si>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</si>
  <si>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</si>
  <si>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</si>
  <si>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</si>
  <si>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</si>
  <si>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</si>
  <si>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</si>
  <si>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</si>
  <si>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</si>
  <si>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</si>
  <si>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</si>
  <si>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</si>
  <si>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</si>
  <si>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</si>
  <si>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</si>
  <si>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</si>
  <si>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</si>
  <si>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</si>
  <si>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</si>
  <si>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</si>
  <si>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</si>
  <si>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</si>
  <si>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</si>
  <si>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</si>
  <si>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</si>
  <si>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</si>
  <si>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</si>
  <si>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</si>
  <si>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</si>
  <si>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</si>
  <si>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</si>
  <si>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</si>
  <si>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</si>
  <si>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</si>
  <si>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</si>
  <si>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</si>
  <si>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</si>
  <si>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</si>
  <si>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</si>
  <si>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</si>
  <si>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</si>
  <si>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</si>
  <si>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</si>
  <si>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</si>
  <si>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</si>
  <si>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</si>
  <si>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</si>
  <si>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</si>
  <si>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</si>
  <si>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</si>
  <si>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</si>
  <si>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</si>
  <si>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</si>
  <si>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</si>
  <si>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</si>
  <si>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</si>
  <si>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</si>
  <si>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</si>
  <si>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</si>
  <si>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</si>
  <si>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</si>
  <si>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</si>
  <si>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</si>
  <si>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</si>
  <si>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</si>
  <si>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</si>
  <si>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</si>
  <si>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</si>
  <si>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</si>
  <si>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</si>
  <si>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</si>
  <si>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</si>
  <si>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</si>
  <si>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</si>
  <si>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</si>
  <si>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</si>
  <si>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</si>
  <si>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</si>
  <si>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</si>
  <si>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</si>
  <si>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</si>
  <si>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</si>
  <si>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</si>
  <si>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</si>
  <si>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</si>
  <si>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</si>
  <si>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</si>
  <si>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</si>
  <si>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</si>
  <si>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</si>
  <si>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</si>
  <si>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</si>
  <si>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</si>
  <si>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</si>
  <si>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</si>
  <si>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</si>
  <si>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</si>
  <si>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</si>
  <si>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</si>
  <si>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</si>
  <si>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</si>
  <si>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</si>
  <si>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</si>
  <si>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</si>
  <si>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</si>
  <si>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</si>
  <si>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</si>
  <si>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</si>
  <si>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</si>
  <si>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</si>
  <si>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</si>
  <si>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</si>
  <si>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</si>
  <si>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</si>
  <si>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</si>
  <si>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</si>
  <si>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</si>
  <si>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</si>
  <si>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</si>
  <si>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</si>
  <si>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</si>
  <si>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</si>
  <si>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</si>
  <si>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</si>
  <si>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</si>
  <si>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</si>
  <si>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</si>
  <si>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</si>
  <si>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</si>
  <si>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</si>
  <si>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</si>
  <si>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</si>
  <si>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</si>
  <si>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</si>
  <si>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</si>
  <si>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</si>
  <si>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</si>
  <si>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</si>
  <si>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</si>
  <si>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</si>
  <si>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</si>
  <si>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</si>
  <si>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</si>
  <si>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</si>
  <si>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</si>
  <si>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</si>
  <si>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</si>
  <si>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</si>
  <si>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</si>
  <si>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</si>
  <si>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</si>
  <si>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</si>
  <si>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</si>
  <si>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</si>
  <si>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</si>
  <si>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</si>
  <si>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</si>
  <si>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</si>
  <si>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</si>
  <si>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</si>
  <si>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</si>
  <si>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</si>
  <si>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</si>
  <si>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</si>
  <si>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</si>
  <si>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</si>
  <si>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</si>
  <si>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</si>
  <si>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</si>
  <si>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</si>
  <si>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</si>
  <si>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</si>
  <si>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</si>
  <si>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</si>
  <si>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</si>
  <si>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</si>
  <si>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</si>
  <si>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</si>
  <si>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</si>
  <si>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</si>
  <si>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</si>
  <si>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</si>
  <si>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</si>
  <si>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</si>
  <si>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</si>
  <si>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</si>
  <si>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</si>
  <si>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</si>
  <si>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</si>
  <si>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</si>
  <si>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</si>
  <si>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</si>
  <si>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</si>
  <si>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</si>
  <si>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</si>
  <si>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</si>
  <si>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</si>
  <si>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</si>
  <si>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</si>
  <si>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</si>
  <si>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</si>
  <si>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</si>
  <si>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</si>
  <si>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</si>
  <si>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</si>
  <si>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</si>
  <si>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</si>
  <si>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</si>
  <si>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</si>
  <si>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</si>
  <si>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</si>
  <si>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</si>
  <si>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</si>
  <si>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</si>
  <si>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</si>
  <si>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</si>
  <si>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</si>
  <si>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</si>
  <si>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</si>
  <si>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</si>
  <si>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</si>
  <si>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</si>
  <si>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</si>
  <si>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</si>
  <si>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</si>
  <si>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</si>
  <si>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</si>
  <si>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</si>
  <si>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</si>
  <si>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</si>
  <si>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</si>
  <si>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</si>
  <si>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</si>
  <si>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</si>
  <si>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</si>
  <si>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</si>
  <si>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</si>
  <si>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</si>
  <si>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</si>
  <si>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</si>
  <si>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</si>
  <si>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</si>
  <si>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</si>
  <si>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</si>
  <si>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</si>
  <si>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</si>
  <si>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</si>
  <si>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</si>
  <si>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</si>
  <si>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</si>
  <si>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</si>
  <si>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</si>
  <si>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</si>
  <si>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</si>
  <si>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</si>
  <si>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</si>
  <si>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</si>
  <si>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</si>
  <si>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</si>
  <si>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</si>
  <si>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</si>
  <si>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</si>
  <si>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</si>
  <si>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</si>
  <si>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</si>
  <si>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</si>
  <si>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</si>
  <si>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</si>
  <si>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</si>
  <si>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</si>
  <si>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</si>
  <si>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</si>
  <si>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</si>
  <si>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</si>
  <si>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</si>
  <si>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</si>
  <si>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</si>
  <si>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</si>
  <si>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</si>
  <si>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</si>
  <si>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</si>
  <si>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</si>
  <si>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</si>
  <si>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</si>
  <si>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</si>
  <si>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</si>
  <si>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</si>
  <si>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</si>
  <si>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</si>
  <si>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</si>
  <si>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</si>
  <si>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</si>
  <si>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</si>
  <si>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</si>
  <si>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</si>
  <si>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</si>
  <si>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</si>
  <si>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</si>
  <si>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</si>
  <si>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</si>
  <si>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</si>
  <si>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</si>
  <si>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</si>
  <si>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</si>
  <si>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</si>
  <si>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</si>
  <si>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</si>
  <si>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</si>
  <si>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</si>
  <si>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</si>
  <si>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</si>
  <si>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</si>
  <si>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</si>
  <si>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</si>
  <si>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</si>
  <si>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</si>
  <si>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</si>
  <si>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</si>
  <si>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</si>
  <si>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</si>
  <si>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</si>
  <si>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</si>
  <si>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</si>
  <si>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</si>
  <si>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</si>
  <si>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</si>
  <si>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</si>
  <si>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</si>
  <si>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</si>
  <si>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</si>
  <si>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</si>
  <si>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</si>
  <si>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</si>
  <si>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</si>
  <si>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</si>
  <si>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</si>
  <si>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</si>
  <si>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</si>
  <si>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</si>
  <si>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</si>
  <si>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</si>
  <si>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</si>
  <si>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</si>
  <si>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</si>
  <si>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</si>
  <si>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</si>
  <si>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</si>
  <si>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</si>
  <si>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</si>
  <si>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</si>
  <si>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</si>
  <si>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</si>
  <si>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</si>
  <si>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</si>
  <si>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</si>
  <si>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</si>
  <si>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</si>
  <si>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</si>
  <si>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</si>
  <si>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</si>
  <si>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</si>
  <si>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</si>
  <si>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</si>
  <si>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</si>
  <si>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</si>
  <si>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</si>
  <si>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</si>
  <si>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</si>
  <si>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</si>
  <si>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</si>
  <si>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</si>
  <si>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</si>
  <si>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</si>
  <si>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</si>
  <si>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</si>
  <si>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</si>
  <si>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</si>
  <si>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</si>
  <si>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</si>
  <si>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</si>
  <si>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</si>
  <si>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</si>
  <si>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</si>
  <si>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</si>
  <si>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</si>
  <si>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</si>
  <si>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</si>
  <si>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</si>
  <si>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</si>
  <si>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</si>
  <si>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</si>
  <si>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</si>
  <si>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</si>
  <si>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</si>
  <si>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</si>
  <si>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</si>
  <si>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</si>
  <si>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</si>
  <si>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</si>
  <si>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</si>
  <si>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</si>
  <si>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</si>
  <si>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</si>
  <si>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</si>
  <si>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</si>
  <si>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</si>
  <si>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</si>
  <si>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</si>
  <si>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</si>
  <si>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</si>
  <si>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</si>
  <si>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</si>
  <si>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</si>
  <si>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</si>
  <si>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</si>
  <si>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</si>
  <si>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</si>
  <si>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</si>
  <si>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</si>
  <si>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</si>
  <si>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</si>
  <si>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</si>
  <si>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</si>
  <si>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</si>
  <si>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</si>
  <si>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</si>
  <si>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</si>
  <si>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</si>
  <si>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</si>
  <si>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</si>
  <si>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</si>
  <si>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</si>
  <si>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</si>
  <si>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</si>
  <si>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</si>
  <si>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</si>
  <si>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</si>
  <si>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</si>
  <si>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</si>
  <si>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</si>
  <si>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</si>
  <si>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</si>
  <si>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</si>
  <si>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</si>
  <si>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</si>
  <si>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</si>
  <si>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</si>
  <si>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</si>
  <si>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</si>
  <si>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</si>
  <si>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</si>
  <si>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</si>
  <si>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</si>
  <si>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</si>
  <si>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</si>
  <si>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</si>
  <si>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</si>
  <si>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</si>
  <si>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</si>
  <si>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</si>
  <si>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</si>
  <si>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</si>
  <si>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</si>
  <si>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</si>
  <si>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</si>
  <si>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</si>
  <si>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</si>
  <si>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</si>
  <si>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</si>
  <si>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</si>
  <si>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</si>
  <si>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</si>
  <si>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</si>
  <si>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</si>
  <si>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</si>
  <si>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</si>
  <si>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</si>
  <si>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</si>
  <si>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</si>
  <si>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</si>
  <si>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</si>
  <si>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</si>
  <si>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</si>
  <si>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</si>
  <si>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</si>
  <si>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</si>
  <si>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</si>
  <si>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</si>
  <si>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</si>
  <si>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</si>
  <si>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</si>
  <si>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</si>
  <si>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</si>
  <si>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</si>
  <si>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</si>
  <si>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</si>
  <si>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</si>
  <si>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</si>
  <si>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</si>
  <si>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</si>
  <si>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</si>
  <si>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</si>
  <si>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</si>
  <si>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</si>
  <si>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</si>
  <si>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</si>
  <si>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</si>
  <si>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</si>
  <si>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</si>
  <si>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</si>
  <si>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</si>
  <si>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</si>
  <si>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</si>
  <si>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</si>
  <si>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</si>
  <si>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</si>
  <si>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</si>
  <si>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</si>
  <si>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</si>
  <si>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</si>
  <si>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</si>
  <si>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</si>
  <si>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</si>
  <si>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</si>
  <si>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</si>
  <si>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</si>
  <si>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</si>
  <si>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</si>
  <si>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</si>
  <si>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</si>
  <si>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</si>
  <si>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</si>
  <si>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</si>
  <si>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</si>
  <si>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</si>
  <si>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</si>
  <si>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</si>
  <si>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</si>
  <si>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</si>
  <si>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</si>
  <si>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</si>
  <si>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</si>
  <si>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</si>
  <si>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</si>
  <si>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</si>
  <si>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</si>
  <si>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</si>
  <si>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</si>
  <si>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</si>
  <si>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</si>
  <si>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</si>
  <si>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</si>
  <si>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</si>
  <si>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</si>
  <si>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</si>
  <si>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</si>
  <si>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</si>
  <si>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</si>
  <si>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</si>
  <si>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</si>
  <si>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</si>
  <si>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</si>
  <si>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</si>
  <si>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</si>
  <si>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</si>
  <si>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</si>
  <si>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</si>
  <si>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</si>
  <si>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</si>
  <si>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</si>
  <si>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</si>
  <si>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</si>
  <si>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</si>
  <si>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</si>
  <si>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</si>
  <si>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</si>
  <si>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</si>
  <si>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</si>
  <si>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</si>
  <si>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</si>
  <si>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</si>
  <si>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</si>
  <si>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</si>
  <si>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</si>
  <si>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</si>
  <si>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</si>
  <si>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</si>
  <si>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</si>
  <si>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</si>
  <si>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</si>
  <si>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</si>
  <si>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</si>
  <si>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</si>
  <si>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</si>
  <si>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</si>
  <si>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</si>
  <si>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</si>
  <si>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</si>
  <si>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</si>
  <si>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</si>
  <si>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</si>
  <si>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</si>
  <si>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</si>
  <si>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</si>
  <si>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</si>
  <si>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</si>
  <si>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</si>
  <si>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</si>
  <si>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</si>
  <si>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</si>
  <si>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</si>
  <si>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</si>
  <si>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</si>
  <si>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</si>
  <si>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</si>
  <si>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</si>
  <si>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</si>
  <si>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</si>
  <si>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</si>
  <si>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</si>
  <si>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</si>
  <si>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</si>
  <si>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</si>
  <si>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</si>
  <si>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</si>
  <si>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</si>
  <si>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</si>
  <si>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</si>
  <si>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</si>
  <si>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</si>
  <si>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</si>
  <si>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</si>
  <si>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</si>
  <si>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</si>
  <si>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</si>
  <si>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</si>
  <si>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</si>
  <si>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</si>
  <si>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</si>
  <si>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</si>
  <si>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</si>
  <si>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</si>
  <si>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</si>
  <si>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</si>
  <si>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</si>
  <si>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</si>
  <si>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</si>
  <si>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</si>
  <si>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</si>
  <si>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</si>
  <si>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</si>
  <si>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</si>
  <si>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</si>
  <si>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</si>
  <si>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</si>
  <si>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</si>
  <si>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</si>
  <si>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</si>
  <si>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</si>
  <si>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</si>
  <si>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</si>
  <si>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</si>
  <si>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</si>
  <si>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</si>
  <si>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</si>
  <si>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</si>
  <si>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</si>
  <si>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</si>
  <si>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</si>
  <si>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</si>
  <si>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</si>
  <si>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</si>
  <si>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</si>
  <si>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</si>
  <si>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</si>
  <si>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</si>
  <si>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</si>
  <si>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</si>
  <si>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</si>
  <si>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</si>
  <si>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</si>
  <si>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</si>
  <si>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</si>
  <si>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</si>
  <si>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</si>
  <si>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</si>
  <si>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</si>
  <si>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</si>
  <si>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</si>
  <si>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</si>
  <si>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</si>
  <si>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</si>
  <si>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</si>
  <si>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</si>
  <si>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</si>
  <si>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</si>
  <si>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</si>
  <si>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</si>
  <si>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</si>
  <si>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</si>
  <si>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</si>
  <si>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</si>
  <si>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</si>
  <si>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</si>
  <si>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</si>
  <si>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</si>
  <si>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</si>
  <si>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</si>
  <si>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</si>
  <si>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</si>
  <si>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</si>
  <si>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</si>
  <si>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</si>
  <si>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</si>
  <si>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</si>
  <si>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</si>
  <si>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</si>
  <si>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</si>
  <si>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</si>
  <si>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</si>
  <si>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</si>
  <si>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</si>
  <si>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</si>
  <si>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</si>
  <si>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</si>
  <si>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</si>
  <si>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</si>
  <si>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</si>
  <si>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</si>
  <si>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</si>
  <si>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</si>
  <si>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</si>
  <si>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</si>
  <si>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</si>
  <si>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</si>
  <si>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</si>
  <si>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</si>
  <si>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</si>
  <si>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</si>
  <si>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</si>
  <si>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</si>
  <si>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</si>
  <si>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</si>
  <si>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</si>
  <si>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</si>
  <si>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</si>
  <si>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</si>
  <si>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</si>
  <si>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</si>
  <si>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</si>
  <si>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</si>
  <si>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</si>
  <si>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</si>
  <si>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</si>
  <si>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</si>
  <si>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</si>
  <si>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</si>
  <si>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</si>
  <si>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</si>
  <si>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</si>
  <si>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</si>
  <si>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</si>
  <si>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</si>
  <si>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</si>
  <si>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</si>
  <si>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</si>
  <si>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</si>
  <si>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</si>
  <si>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</si>
  <si>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</si>
  <si>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</si>
  <si>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</si>
  <si>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</si>
  <si>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</si>
  <si>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</si>
  <si>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</si>
  <si>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</si>
  <si>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</si>
  <si>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</si>
  <si>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</si>
  <si>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</si>
  <si>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</si>
  <si>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</si>
  <si>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</si>
  <si>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</si>
  <si>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</si>
  <si>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</si>
  <si>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</si>
  <si>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</si>
  <si>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</si>
  <si>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</si>
  <si>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</si>
  <si>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</si>
  <si>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</si>
  <si>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</si>
  <si>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</si>
  <si>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</si>
  <si>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</si>
  <si>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</si>
  <si>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</si>
  <si>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</si>
  <si>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</si>
  <si>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</si>
  <si>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</si>
  <si>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</si>
  <si>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</si>
  <si>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</si>
  <si>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</si>
  <si>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</si>
  <si>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</si>
  <si>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</si>
  <si>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</si>
  <si>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</si>
  <si>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</si>
  <si>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</si>
  <si>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</si>
  <si>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</si>
  <si>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</si>
  <si>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</si>
  <si>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</si>
  <si>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</si>
  <si>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</si>
  <si>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</si>
  <si>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</si>
  <si>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</si>
  <si>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</si>
  <si>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</si>
  <si>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</si>
  <si>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</si>
  <si>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</si>
  <si>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</si>
  <si>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</si>
  <si>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</si>
  <si>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</si>
  <si>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</si>
  <si>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</si>
  <si>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</si>
  <si>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</si>
  <si>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</si>
  <si>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</si>
  <si>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</si>
  <si>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</si>
  <si>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</si>
  <si>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</si>
  <si>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</si>
  <si>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</si>
  <si>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</si>
  <si>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</si>
  <si>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</si>
  <si>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</si>
  <si>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</si>
  <si>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</si>
  <si>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</si>
  <si>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</si>
  <si>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</si>
  <si>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</si>
  <si>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</si>
  <si>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</si>
  <si>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</si>
  <si>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</si>
  <si>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</si>
  <si>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</si>
  <si>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</si>
  <si>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</si>
  <si>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</si>
  <si>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</si>
  <si>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</si>
  <si>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</si>
  <si>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</si>
  <si>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</si>
  <si>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</si>
  <si>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</si>
  <si>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</si>
  <si>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</si>
  <si>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</si>
  <si>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</si>
  <si>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</si>
  <si>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</si>
  <si>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</si>
  <si>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</si>
  <si>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</si>
  <si>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</si>
  <si>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</si>
  <si>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</si>
  <si>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</si>
  <si>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</si>
  <si>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</si>
  <si>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</si>
  <si>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</si>
  <si>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</si>
  <si>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</si>
  <si>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</si>
  <si>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</si>
  <si>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</si>
  <si>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</si>
  <si>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</si>
  <si>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</si>
  <si>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</si>
  <si>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</si>
  <si>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</si>
  <si>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</si>
  <si>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</si>
  <si>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</si>
  <si>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</si>
  <si>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</si>
  <si>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</si>
  <si>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</si>
  <si>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</si>
  <si>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</si>
  <si>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</si>
  <si>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</si>
  <si>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</si>
  <si>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</si>
  <si>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</si>
  <si>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</si>
  <si>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</si>
  <si>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</si>
  <si>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</si>
  <si>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</si>
  <si>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</si>
  <si>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</si>
  <si>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</si>
  <si>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</si>
  <si>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</si>
  <si>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</si>
  <si>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</si>
  <si>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</si>
  <si>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</si>
  <si>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</si>
  <si>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</si>
  <si>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</si>
  <si>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</si>
  <si>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</si>
  <si>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</si>
  <si>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</si>
  <si>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</si>
  <si>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</si>
  <si>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</si>
  <si>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</si>
  <si>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</si>
  <si>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</si>
  <si>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</si>
  <si>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</si>
  <si>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</si>
  <si>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</si>
  <si>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</si>
  <si>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</si>
  <si>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</si>
  <si>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</si>
  <si>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</si>
  <si>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</si>
  <si>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</si>
  <si>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</si>
  <si>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</si>
  <si>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</si>
  <si>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</si>
  <si>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</si>
  <si>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</si>
  <si>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</si>
  <si>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</si>
  <si>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</si>
  <si>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</si>
  <si>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</si>
  <si>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</si>
  <si>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</si>
  <si>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</si>
  <si>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</si>
  <si>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</si>
  <si>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</si>
  <si>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</si>
  <si>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</si>
  <si>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</si>
  <si>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</si>
  <si>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</si>
  <si>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</si>
  <si>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</si>
  <si>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</si>
  <si>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</si>
  <si>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</si>
  <si>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</si>
  <si>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</si>
  <si>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</si>
  <si>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</si>
  <si>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</si>
  <si>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</si>
  <si>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</si>
  <si>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</si>
  <si>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</si>
  <si>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</si>
  <si>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</si>
  <si>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</si>
  <si>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</si>
  <si>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</si>
  <si>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</si>
  <si>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</si>
  <si>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</si>
  <si>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</si>
  <si>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</si>
  <si>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</si>
  <si>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</si>
  <si>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</si>
  <si>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</si>
  <si>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</si>
  <si>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</si>
  <si>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</si>
  <si>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</si>
  <si>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</si>
  <si>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</si>
  <si>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</si>
  <si>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</si>
  <si>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</si>
  <si>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</si>
  <si>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</si>
  <si>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</si>
  <si>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</si>
  <si>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</si>
  <si>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</si>
  <si>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</si>
  <si>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</si>
  <si>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</si>
  <si>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</si>
  <si>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</si>
  <si>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</si>
  <si>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</si>
  <si>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</si>
  <si>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</si>
  <si>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</si>
  <si>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</si>
  <si>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</si>
  <si>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</si>
  <si>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</si>
  <si>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</si>
  <si>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</si>
  <si>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</si>
  <si>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</si>
  <si>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</si>
  <si>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</si>
  <si>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</si>
  <si>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</si>
  <si>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</si>
  <si>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</si>
  <si>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</si>
  <si>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</si>
  <si>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</si>
  <si>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</si>
  <si>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</si>
  <si>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</si>
  <si>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</si>
  <si>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</si>
  <si>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</si>
  <si>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</si>
  <si>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</si>
  <si>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</si>
  <si>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</si>
  <si>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</si>
  <si>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</si>
  <si>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</si>
  <si>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</si>
  <si>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</si>
  <si>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</si>
  <si>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</si>
  <si>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</si>
  <si>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</si>
  <si>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</si>
  <si>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</si>
  <si>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</si>
  <si>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</si>
  <si>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</si>
  <si>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</si>
  <si>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</si>
  <si>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</si>
  <si>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</si>
  <si>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</si>
  <si>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</si>
  <si>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</si>
  <si>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</si>
  <si>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</si>
  <si>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</si>
  <si>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</si>
  <si>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</si>
  <si>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</si>
  <si>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</si>
  <si>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</si>
  <si>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</si>
  <si>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</si>
  <si>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</si>
  <si>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</si>
  <si>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</si>
  <si>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</si>
  <si>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</si>
  <si>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</si>
  <si>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</si>
  <si>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</si>
  <si>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</si>
  <si>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</si>
  <si>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</si>
  <si>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</si>
  <si>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</si>
  <si>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</si>
  <si>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</si>
  <si>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</si>
  <si>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</si>
  <si>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</si>
  <si>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</si>
  <si>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</si>
  <si>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</si>
  <si>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</si>
  <si>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</si>
  <si>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</si>
  <si>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</si>
  <si>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</si>
  <si>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</si>
  <si>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</si>
  <si>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</si>
  <si>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</si>
  <si>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</si>
  <si>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</si>
  <si>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</si>
  <si>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</si>
  <si>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</si>
  <si>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</si>
  <si>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</si>
  <si>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</si>
  <si>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</si>
  <si>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</si>
  <si>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</si>
  <si>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</si>
  <si>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</si>
  <si>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</si>
  <si>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</si>
  <si>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</si>
  <si>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</si>
  <si>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</si>
  <si>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</si>
  <si>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</si>
  <si>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</si>
  <si>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</si>
  <si>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</si>
  <si>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</si>
  <si>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</si>
  <si>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</si>
  <si>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</si>
  <si>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</si>
  <si>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</si>
  <si>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</si>
  <si>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</si>
  <si>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</si>
  <si>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</si>
  <si>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</si>
  <si>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</si>
  <si>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</si>
  <si>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</si>
  <si>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</si>
  <si>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</si>
  <si>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</si>
  <si>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</si>
  <si>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</si>
  <si>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</si>
  <si>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</si>
  <si>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</si>
  <si>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</si>
  <si>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</si>
  <si>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</si>
  <si>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</si>
  <si>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</si>
  <si>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</si>
  <si>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</si>
  <si>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</si>
  <si>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</si>
  <si>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</si>
  <si>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</si>
  <si>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</si>
  <si>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</si>
  <si>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</si>
  <si>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</si>
  <si>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</si>
  <si>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</si>
  <si>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</si>
  <si>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</si>
  <si>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</si>
  <si>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</si>
  <si>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</si>
  <si>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</si>
  <si>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</si>
  <si>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</si>
  <si>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</si>
  <si>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</si>
  <si>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</si>
  <si>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</si>
  <si>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</si>
  <si>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</si>
  <si>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</si>
  <si>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</si>
  <si>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</si>
  <si>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</si>
  <si>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</si>
  <si>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</si>
  <si>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</si>
  <si>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</si>
  <si>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</si>
  <si>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</si>
  <si>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</si>
  <si>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</si>
  <si>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</si>
  <si>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</si>
  <si>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</si>
  <si>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</si>
  <si>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</si>
  <si>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</si>
  <si>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</si>
  <si>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</si>
  <si>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</si>
  <si>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</si>
  <si>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</si>
  <si>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</si>
  <si>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</si>
  <si>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</si>
  <si>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</si>
  <si>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</si>
  <si>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</si>
  <si>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</si>
  <si>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</si>
  <si>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</si>
  <si>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</si>
  <si>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</si>
  <si>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</si>
  <si>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</si>
  <si>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</si>
  <si>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</si>
  <si>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</si>
  <si>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</si>
  <si>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</si>
  <si>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</si>
  <si>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</si>
  <si>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</si>
  <si>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</si>
  <si>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</si>
  <si>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</si>
  <si>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</si>
  <si>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</si>
  <si>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</si>
  <si>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</si>
  <si>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</si>
  <si>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</si>
  <si>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</si>
  <si>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</si>
  <si>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</si>
  <si>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</si>
  <si>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</si>
  <si>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</si>
  <si>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</si>
  <si>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</si>
  <si>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</si>
  <si>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</si>
  <si>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</si>
  <si>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</si>
  <si>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</si>
  <si>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</si>
  <si>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</si>
  <si>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</si>
  <si>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</si>
  <si>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</si>
  <si>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</si>
  <si>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</si>
  <si>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</si>
  <si>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</si>
  <si>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</si>
  <si>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</si>
  <si>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</si>
  <si>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</si>
  <si>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</si>
  <si>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</si>
  <si>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</si>
  <si>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</si>
  <si>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</si>
  <si>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</si>
  <si>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</si>
  <si>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</si>
  <si>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</si>
  <si>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</si>
  <si>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</si>
  <si>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</si>
  <si>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</si>
  <si>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</si>
  <si>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</si>
  <si>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</si>
  <si>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</si>
  <si>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</si>
  <si>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</si>
  <si>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</si>
  <si>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</si>
  <si>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</si>
  <si>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</si>
  <si>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</si>
  <si>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</si>
  <si>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</si>
  <si>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</si>
  <si>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</si>
  <si>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</si>
  <si>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</si>
  <si>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</si>
  <si>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</si>
  <si>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</si>
  <si>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</si>
  <si>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</si>
  <si>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</si>
  <si>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</si>
  <si>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</si>
  <si>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</si>
  <si>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</si>
  <si>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</si>
  <si>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</si>
  <si>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</si>
  <si>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</si>
  <si>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</si>
  <si>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</si>
  <si>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</si>
  <si>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</si>
  <si>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</si>
  <si>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</si>
  <si>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</si>
  <si>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</si>
  <si>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</si>
  <si>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</si>
  <si>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</si>
  <si>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</si>
  <si>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</si>
  <si>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</si>
  <si>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</si>
  <si>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</si>
  <si>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</si>
  <si>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</si>
  <si>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</si>
  <si>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</si>
  <si>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</si>
  <si>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</si>
  <si>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</si>
  <si>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</si>
  <si>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</si>
  <si>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</si>
  <si>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</si>
  <si>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</si>
  <si>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</si>
  <si>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</si>
  <si>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</si>
  <si>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</si>
  <si>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</si>
  <si>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</si>
  <si>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</si>
  <si>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</si>
  <si>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</si>
  <si>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</si>
  <si>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</si>
  <si>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</si>
  <si>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</si>
  <si>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</si>
  <si>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</si>
  <si>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</si>
  <si>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</si>
  <si>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</si>
  <si>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</si>
  <si>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</si>
  <si>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</si>
  <si>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</si>
  <si>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</si>
  <si>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</si>
  <si>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</si>
  <si>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</si>
  <si>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</si>
  <si>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</si>
  <si>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</si>
  <si>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</si>
  <si>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</si>
  <si>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</si>
  <si>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</si>
  <si>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</si>
  <si>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</si>
  <si>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</si>
  <si>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</si>
  <si>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</si>
  <si>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</si>
  <si>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</si>
  <si>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</si>
  <si>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</si>
  <si>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</si>
  <si>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</si>
  <si>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</si>
  <si>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</si>
  <si>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</si>
  <si>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</si>
  <si>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</si>
  <si>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</si>
  <si>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</si>
  <si>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</si>
  <si>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</si>
  <si>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</si>
  <si>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</si>
  <si>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</si>
  <si>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</si>
  <si>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</si>
  <si>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</si>
  <si>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</si>
  <si>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</si>
  <si>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</si>
  <si>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</si>
  <si>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</si>
  <si>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</si>
  <si>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</si>
  <si>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</si>
  <si>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</si>
  <si>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</si>
  <si>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</si>
  <si>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</si>
  <si>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</si>
  <si>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</si>
  <si>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</si>
  <si>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</si>
  <si>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</si>
  <si>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</si>
  <si>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</si>
  <si>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</si>
  <si>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</si>
  <si>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</si>
  <si>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</si>
  <si>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</si>
  <si>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</si>
  <si>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</si>
  <si>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</si>
  <si>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</si>
  <si>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</si>
  <si>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</si>
  <si>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</si>
  <si>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</si>
  <si>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</si>
  <si>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</si>
  <si>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</si>
  <si>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</si>
  <si>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</si>
  <si>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</si>
  <si>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</si>
  <si>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</si>
  <si>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</si>
  <si>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</si>
  <si>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</si>
  <si>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</si>
  <si>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</si>
  <si>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</si>
  <si>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</si>
  <si>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</si>
  <si>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</si>
  <si>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</si>
  <si>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</si>
  <si>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</si>
  <si>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</si>
  <si>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</si>
  <si>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</si>
  <si>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</si>
  <si>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</si>
  <si>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</si>
  <si>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</si>
  <si>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</si>
  <si>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</si>
  <si>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</si>
  <si>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</si>
  <si>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</si>
  <si>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</si>
  <si>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</si>
  <si>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</si>
  <si>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</si>
  <si>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</si>
  <si>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</si>
  <si>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</si>
  <si>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</si>
  <si>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</si>
  <si>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</si>
  <si>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</si>
  <si>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</si>
  <si>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</si>
  <si>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</si>
  <si>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</si>
  <si>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</si>
  <si>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</si>
  <si>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</si>
  <si>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</si>
  <si>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</si>
  <si>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</si>
  <si>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</si>
  <si>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</si>
  <si>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</si>
  <si>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</si>
  <si>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</si>
  <si>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</si>
  <si>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</si>
  <si>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</si>
  <si>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</si>
  <si>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</si>
  <si>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</si>
  <si>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</si>
  <si>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</si>
  <si>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</si>
  <si>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</si>
  <si>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</si>
  <si>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</si>
  <si>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</si>
  <si>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</si>
  <si>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</si>
  <si>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</si>
  <si>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</si>
  <si>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</si>
  <si>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</si>
  <si>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</si>
  <si>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</si>
  <si>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</si>
  <si>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</si>
  <si>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</si>
  <si>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</si>
  <si>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</si>
  <si>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</si>
  <si>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</si>
  <si>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</si>
  <si>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</si>
  <si>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</si>
  <si>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</si>
  <si>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</si>
  <si>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</si>
  <si>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</si>
  <si>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</si>
  <si>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</si>
  <si>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</si>
  <si>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</si>
  <si>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</si>
  <si>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</si>
  <si>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</si>
  <si>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</si>
  <si>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</si>
  <si>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</si>
  <si>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</si>
  <si>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</si>
  <si>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</si>
  <si>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</si>
  <si>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</si>
  <si>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</si>
  <si>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</si>
  <si>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</si>
  <si>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</si>
  <si>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</si>
  <si>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</si>
  <si>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</si>
  <si>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</si>
  <si>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</si>
  <si>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</si>
  <si>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</si>
  <si>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</si>
  <si>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</si>
  <si>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</si>
  <si>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</si>
  <si>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</si>
  <si>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</si>
  <si>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</si>
  <si>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</si>
  <si>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</si>
  <si>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</si>
  <si>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</si>
  <si>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</si>
  <si>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</si>
  <si>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</si>
  <si>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</si>
  <si>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</si>
  <si>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</si>
  <si>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</si>
  <si>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</si>
  <si>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</si>
  <si>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</si>
  <si>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</si>
  <si>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</si>
  <si>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</si>
  <si>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</si>
  <si>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</si>
  <si>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</si>
  <si>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</si>
  <si>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</si>
  <si>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</si>
  <si>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</si>
  <si>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</si>
  <si>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</si>
  <si>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</si>
  <si>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</si>
  <si>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</si>
  <si>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</si>
  <si>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</si>
  <si>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</si>
  <si>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</si>
  <si>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</si>
  <si>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</si>
  <si>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</si>
  <si>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</si>
  <si>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</si>
  <si>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</si>
  <si>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</si>
  <si>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</si>
  <si>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</si>
  <si>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</si>
  <si>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</si>
  <si>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</si>
  <si>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</si>
  <si>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</si>
  <si>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</si>
  <si>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</si>
  <si>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</si>
  <si>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</si>
  <si>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</si>
  <si>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</si>
  <si>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</si>
  <si>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</si>
  <si>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</si>
  <si>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</si>
  <si>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</si>
  <si>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</si>
  <si>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</si>
  <si>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</si>
  <si>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</si>
  <si>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</si>
  <si>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</si>
  <si>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</si>
  <si>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</si>
  <si>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</si>
  <si>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</si>
  <si>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</si>
  <si>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</si>
  <si>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</si>
  <si>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</si>
  <si>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</si>
  <si>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</si>
  <si>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</si>
  <si>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</si>
  <si>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</si>
  <si>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</si>
  <si>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</si>
  <si>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</si>
  <si>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</si>
  <si>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</si>
  <si>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</si>
  <si>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</si>
  <si>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</si>
  <si>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</si>
  <si>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</si>
  <si>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</si>
  <si>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</si>
  <si>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</si>
  <si>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</si>
  <si>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</si>
  <si>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</si>
  <si>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</si>
  <si>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</si>
  <si>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</si>
  <si>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</si>
  <si>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</si>
  <si>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</si>
  <si>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</si>
  <si>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</si>
  <si>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</si>
  <si>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</si>
  <si>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</si>
  <si>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</si>
  <si>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</si>
  <si>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</si>
  <si>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</si>
  <si>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</si>
  <si>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</si>
  <si>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</si>
  <si>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</si>
  <si>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</si>
  <si>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</si>
  <si>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</si>
  <si>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</si>
  <si>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</si>
  <si>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</si>
  <si>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</si>
  <si>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</si>
  <si>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</si>
  <si>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</si>
  <si>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</si>
  <si>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</si>
  <si>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</si>
  <si>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</si>
  <si>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</si>
  <si>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</si>
  <si>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</si>
  <si>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</si>
  <si>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</si>
  <si>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</si>
  <si>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</si>
  <si>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</si>
  <si>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</si>
  <si>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</si>
  <si>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</si>
  <si>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</si>
  <si>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</si>
  <si>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</si>
  <si>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</si>
  <si>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</si>
  <si>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</si>
  <si>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</si>
  <si>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</si>
  <si>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</si>
  <si>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</si>
  <si>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</si>
  <si>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</si>
  <si>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</si>
  <si>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</si>
  <si>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</si>
  <si>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</si>
  <si>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</si>
  <si>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</si>
  <si>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</si>
  <si>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</si>
  <si>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</si>
  <si>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</si>
  <si>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</si>
  <si>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</si>
  <si>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</si>
  <si>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</si>
  <si>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</si>
  <si>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</si>
  <si>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</si>
  <si>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</si>
  <si>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</si>
  <si>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</si>
  <si>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</si>
  <si>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</si>
  <si>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</si>
  <si>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</si>
  <si>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</si>
  <si>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</si>
  <si>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</si>
  <si>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</si>
  <si>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</si>
  <si>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</si>
  <si>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</si>
  <si>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</si>
  <si>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</si>
  <si>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</si>
  <si>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</si>
  <si>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</si>
  <si>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</si>
  <si>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</si>
  <si>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</si>
  <si>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</si>
  <si>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</si>
  <si>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</si>
  <si>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</si>
  <si>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</si>
  <si>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</si>
  <si>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</si>
  <si>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</si>
  <si>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</si>
  <si>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</si>
  <si>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</si>
  <si>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</si>
  <si>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</si>
  <si>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</si>
  <si>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</si>
  <si>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</si>
  <si>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</si>
  <si>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</si>
  <si>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</si>
  <si>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</si>
  <si>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</si>
  <si>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</si>
  <si>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</si>
  <si>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</si>
  <si>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</si>
  <si>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</si>
  <si>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</si>
  <si>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</si>
  <si>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</si>
  <si>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</si>
  <si>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</si>
  <si>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</si>
  <si>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</si>
  <si>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</si>
  <si>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</si>
  <si>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</si>
  <si>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</si>
  <si>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</si>
  <si>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</si>
  <si>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</si>
  <si>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</si>
  <si>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</si>
  <si>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</si>
  <si>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</si>
  <si>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</si>
  <si>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</si>
  <si>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</si>
  <si>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</si>
  <si>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</si>
  <si>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</si>
  <si>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</si>
  <si>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</si>
  <si>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</si>
  <si>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</si>
  <si>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</si>
  <si>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</si>
  <si>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</si>
  <si>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</si>
  <si>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</si>
  <si>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</si>
  <si>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</si>
  <si>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</si>
  <si>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</si>
  <si>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</si>
  <si>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</si>
  <si>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</si>
  <si>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</si>
  <si>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</si>
  <si>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</si>
  <si>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</si>
  <si>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</si>
  <si>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</si>
  <si>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</si>
  <si>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</si>
  <si>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</si>
  <si>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</si>
  <si>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</si>
  <si>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</si>
  <si>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</si>
  <si>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</si>
  <si>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</si>
  <si>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</si>
  <si>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</si>
  <si>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</si>
  <si>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</si>
  <si>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</si>
  <si>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</si>
  <si>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</si>
  <si>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</si>
  <si>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</si>
  <si>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</si>
  <si>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</si>
  <si>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</si>
  <si>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</si>
  <si>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</si>
  <si>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</si>
  <si>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</si>
  <si>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</si>
  <si>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</si>
  <si>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</si>
  <si>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</si>
  <si>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</si>
  <si>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</si>
  <si>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</si>
  <si>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</si>
  <si>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</si>
  <si>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</si>
  <si>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</si>
  <si>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</si>
  <si>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</si>
  <si>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</si>
  <si>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</si>
  <si>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</si>
  <si>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</si>
  <si>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</si>
  <si>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</si>
  <si>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</si>
  <si>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</si>
  <si>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</si>
  <si>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</si>
  <si>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</si>
  <si>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</si>
  <si>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</si>
  <si>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</si>
  <si>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</si>
  <si>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</si>
  <si>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</si>
  <si>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</si>
  <si>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</si>
  <si>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</si>
  <si>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</si>
  <si>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</si>
  <si>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</si>
  <si>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</si>
  <si>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</si>
  <si>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</si>
  <si>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</si>
  <si>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</si>
  <si>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</si>
  <si>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</si>
  <si>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</si>
  <si>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</si>
  <si>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</si>
  <si>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</si>
  <si>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</si>
  <si>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</si>
  <si>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</si>
  <si>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</si>
  <si>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</si>
  <si>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</si>
  <si>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</si>
  <si>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</si>
  <si>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</si>
  <si>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</si>
  <si>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</si>
  <si>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</si>
  <si>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</si>
  <si>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</si>
  <si>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</si>
  <si>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</si>
  <si>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</si>
  <si>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</si>
  <si>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</si>
  <si>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</si>
  <si>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</si>
  <si>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</si>
  <si>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</si>
  <si>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</si>
  <si>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</si>
  <si>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</si>
  <si>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</si>
  <si>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</si>
  <si>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</si>
  <si>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</si>
  <si>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</si>
  <si>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</si>
  <si>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</si>
  <si>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</si>
  <si>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</si>
  <si>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</si>
  <si>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</si>
  <si>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</si>
  <si>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</si>
  <si>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</si>
  <si>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</si>
  <si>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</si>
  <si>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</si>
  <si>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</si>
  <si>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</si>
  <si>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</si>
  <si>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</si>
  <si>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</si>
  <si>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</si>
  <si>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</si>
  <si>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</si>
  <si>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</si>
  <si>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</si>
  <si>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</si>
  <si>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</si>
  <si>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</si>
  <si>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</si>
  <si>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</si>
  <si>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</si>
  <si>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</si>
  <si>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</si>
  <si>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</si>
  <si>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</si>
  <si>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</si>
  <si>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</si>
  <si>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</si>
  <si>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</si>
  <si>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</si>
  <si>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</si>
  <si>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</si>
  <si>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</si>
  <si>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</si>
  <si>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</si>
  <si>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</si>
  <si>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</si>
  <si>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</si>
  <si>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</si>
  <si>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</si>
  <si>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</si>
  <si>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</si>
  <si>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</si>
  <si>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</si>
  <si>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</si>
  <si>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</si>
  <si>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</si>
  <si>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</si>
  <si>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</si>
  <si>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</si>
  <si>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</si>
  <si>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</si>
  <si>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</si>
  <si>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</si>
  <si>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</si>
  <si>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</si>
  <si>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</si>
  <si>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</si>
  <si>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</si>
  <si>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</si>
  <si>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</si>
  <si>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</si>
  <si>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</si>
  <si>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</si>
  <si>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</si>
  <si>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</si>
  <si>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</si>
  <si>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</si>
  <si>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</si>
  <si>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</si>
  <si>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</si>
  <si>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</si>
  <si>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</si>
  <si>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</si>
  <si>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</si>
  <si>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</si>
  <si>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</si>
  <si>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</si>
  <si>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</si>
  <si>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</si>
  <si>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</si>
  <si>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</si>
  <si>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</si>
  <si>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</si>
  <si>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</si>
  <si>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</si>
  <si>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</si>
  <si>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</si>
  <si>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</si>
  <si>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</si>
  <si>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</si>
  <si>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</si>
  <si>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</si>
  <si>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</si>
  <si>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</si>
  <si>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</si>
  <si>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</si>
  <si>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</si>
  <si>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</si>
  <si>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</si>
  <si>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</si>
  <si>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</si>
  <si>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</si>
  <si>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</si>
  <si>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</si>
  <si>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</si>
  <si>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</si>
  <si>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</si>
  <si>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</si>
  <si>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</si>
  <si>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</si>
  <si>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</si>
  <si>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</si>
  <si>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</si>
  <si>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</si>
  <si>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</si>
  <si>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</si>
  <si>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</si>
  <si>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</si>
  <si>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</si>
  <si>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</si>
  <si>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</si>
  <si>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</si>
  <si>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</si>
  <si>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</si>
  <si>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</si>
  <si>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</si>
  <si>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</si>
  <si>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</si>
  <si>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</si>
  <si>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</si>
  <si>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</si>
  <si>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</si>
  <si>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</si>
  <si>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</si>
  <si>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</si>
  <si>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</si>
  <si>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</si>
  <si>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</si>
  <si>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</si>
  <si>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</si>
  <si>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</si>
  <si>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</si>
  <si>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</si>
  <si>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</si>
  <si>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</si>
  <si>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</si>
  <si>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</si>
  <si>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</si>
  <si>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</si>
  <si>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</si>
  <si>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</si>
  <si>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</si>
  <si>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</si>
  <si>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</si>
  <si>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</si>
  <si>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</si>
  <si>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</si>
  <si>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</si>
  <si>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</si>
  <si>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</si>
  <si>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</si>
  <si>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</si>
  <si>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</si>
  <si>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</si>
  <si>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</si>
  <si>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</si>
  <si>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</si>
  <si>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</si>
  <si>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</si>
  <si>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</si>
  <si>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</si>
  <si>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</si>
  <si>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</si>
  <si>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</si>
  <si>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</si>
  <si>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</si>
  <si>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</si>
  <si>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</si>
  <si>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</si>
  <si>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</si>
  <si>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</si>
  <si>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</si>
  <si>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</si>
  <si>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</si>
  <si>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</si>
  <si>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</si>
  <si>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</si>
  <si>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</si>
  <si>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</si>
  <si>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</si>
  <si>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</si>
  <si>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</si>
  <si>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</si>
  <si>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</si>
  <si>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</si>
  <si>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</si>
  <si>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</si>
  <si>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</si>
  <si>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</si>
  <si>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</si>
  <si>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</si>
  <si>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</si>
  <si>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</si>
  <si>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</si>
  <si>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</si>
  <si>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</si>
  <si>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</si>
  <si>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</si>
  <si>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</si>
  <si>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</si>
  <si>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</si>
  <si>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</si>
  <si>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</si>
  <si>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</si>
  <si>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</si>
  <si>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</si>
  <si>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</si>
  <si>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</si>
  <si>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</si>
  <si>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</si>
  <si>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</si>
  <si>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</si>
  <si>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</si>
  <si>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</si>
  <si>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</si>
  <si>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</si>
  <si>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</si>
  <si>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</si>
  <si>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</si>
  <si>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</si>
  <si>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</si>
  <si>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</si>
  <si>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</si>
  <si>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</si>
  <si>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</si>
  <si>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</si>
  <si>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</si>
  <si>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</si>
  <si>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</si>
  <si>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</si>
  <si>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</si>
  <si>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</si>
  <si>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</si>
  <si>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</si>
  <si>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</si>
  <si>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</si>
  <si>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</si>
  <si>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</si>
  <si>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</si>
  <si>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</si>
  <si>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</si>
  <si>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</si>
  <si>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</si>
  <si>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</si>
  <si>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</si>
  <si>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</si>
  <si>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</si>
  <si>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</si>
  <si>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</si>
  <si>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</si>
  <si>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</si>
  <si>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</si>
  <si>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</si>
  <si>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</si>
  <si>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</si>
  <si>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</si>
  <si>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</si>
  <si>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</si>
  <si>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</si>
  <si>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</si>
  <si>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</si>
  <si>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</si>
  <si>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</si>
  <si>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</si>
  <si>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</si>
  <si>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</si>
  <si>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</si>
  <si>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</si>
  <si>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</si>
  <si>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</si>
  <si>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</si>
  <si>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</si>
  <si>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</si>
  <si>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</si>
  <si>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</si>
  <si>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</si>
  <si>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</si>
  <si>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</si>
  <si>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</si>
  <si>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</si>
  <si>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</si>
  <si>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</si>
  <si>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</si>
  <si>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</si>
  <si>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</si>
  <si>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</si>
  <si>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</si>
  <si>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</si>
  <si>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</si>
  <si>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</si>
  <si>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</si>
  <si>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</si>
  <si>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</si>
  <si>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</si>
  <si>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</si>
  <si>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</si>
  <si>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</si>
  <si>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</si>
  <si>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</si>
  <si>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</si>
  <si>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</si>
  <si>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</si>
  <si>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</si>
  <si>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</si>
  <si>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</si>
  <si>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</si>
  <si>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</si>
  <si>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</si>
  <si>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</si>
  <si>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</si>
  <si>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</si>
  <si>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</si>
  <si>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</si>
  <si>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</si>
  <si>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</si>
  <si>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</si>
  <si>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</si>
  <si>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</si>
  <si>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</si>
  <si>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</si>
  <si>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</si>
  <si>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</si>
  <si>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</si>
  <si>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</si>
  <si>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</si>
  <si>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</si>
  <si>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</si>
  <si>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</si>
  <si>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</si>
  <si>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</si>
  <si>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</si>
  <si>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</si>
  <si>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</si>
  <si>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</si>
  <si>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</si>
  <si>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</si>
  <si>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</si>
  <si>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</si>
  <si>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</si>
  <si>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</si>
  <si>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</si>
  <si>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</si>
  <si>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</si>
  <si>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</si>
  <si>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</si>
  <si>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</si>
  <si>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</si>
  <si>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</si>
  <si>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</si>
  <si>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</si>
  <si>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</si>
  <si>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</si>
  <si>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</si>
  <si>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</si>
  <si>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</si>
  <si>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</si>
  <si>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PCM-20251113-00000490</t>
  </si>
  <si>
    <t>Restored by PG</t>
  </si>
  <si>
    <t>PCM-20251113-00000758</t>
  </si>
  <si>
    <t>TE issue // Sector again down and Site located in Armaco and access issue</t>
  </si>
  <si>
    <t xml:space="preserve"> PCM-20250215-00000830 </t>
  </si>
  <si>
    <t>LTE site still down and  site located in aramco area access issue need special permission</t>
  </si>
  <si>
    <t>PCM-20251113-00000469</t>
  </si>
  <si>
    <t>Sceco unpaid bill, neighbor not allow connected pg due to noise</t>
  </si>
  <si>
    <t>PCM-20251113-00000762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</si>
  <si>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</si>
  <si>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</si>
  <si>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</si>
  <si>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</si>
  <si>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</si>
  <si>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</si>
  <si>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</si>
  <si>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</si>
  <si>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PCM-20251113-00000598</t>
  </si>
  <si>
    <t>(No connection to unit)  TE Team facing Access issue main door closed and owner not respond calls</t>
  </si>
  <si>
    <t>PCM-20251113-00000647</t>
  </si>
  <si>
    <t>EM Team on the way ETA: 40 Mins</t>
  </si>
  <si>
    <t>TT-20251113-00734 // NA</t>
  </si>
  <si>
    <t>ETA 70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</si>
</sst>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5" totalsRowShown="0" headerRowDxfId="48" dataDxfId="47" headerRowBorderDxfId="45" tableBorderDxfId="46" totalsRowBorderDxfId="44">
  <autoFilter ref="A1:L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5" totalsRowShown="0" headerRowDxfId="31" dataDxfId="30" headerRowBorderDxfId="28" tableBorderDxfId="29">
  <autoFilter ref="A1:L2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1" totalsRowShown="0" headerRowDxfId="15" dataDxfId="14" headerRowBorderDxfId="12" tableBorderDxfId="13">
  <autoFilter ref="A1:L1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311.50169432870462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0" ca="1" si="0">IFERROR(NOW()-F3,"")</f>
        <v>45974.450120254631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45974.450120254631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45974.450120254631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45974.450120254631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45974.450120254631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45974.450120254631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45974.450120254631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45974.450120254631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45974.450120254631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45974.450120254631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45974.450120254631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45974.450120254631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45974.450120254631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45974.450120254631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45974.450120254631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45974.450120254631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45974.450120254631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45974.450120254631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ref="G21:G52" ca="1" si="1">IFERROR(NOW()-F21,"")</f>
        <v>45974.450120254631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45974.450120254631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45974.450120254631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45974.450120254631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45974.450120254631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45974.450120254631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45974.450120254631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45974.450120254631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45974.450120254631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45974.450120254631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45974.450120254631</v>
      </c>
      <c r="H31" s="111"/>
      <c r="I31" s="109" t="str">
        <f>IFERROR(VLOOKUP(D31,DB!A:F,6,0),"")</f>
        <v/>
      </c>
      <c r="J31" s="109" t="str">
        <f>IFERROR(VLOOKUP(D31,DB!A:G,7,0),"")</f>
        <v/>
      </c>
      <c r="K31" s="113"/>
      <c r="L31" s="114" t="str">
        <f>IFERROR(VLOOKUP(D31,DB!A:I,9,0),"")</f>
        <v/>
      </c>
    </row>
    <row r="32" spans="1:12" ht="15" customHeight="1">
      <c r="A32" s="117"/>
      <c r="B32" s="118" t="str">
        <f>IFERROR(VLOOKUP(D32,DB!A:K,11,0),"")</f>
        <v/>
      </c>
      <c r="C32" s="118"/>
      <c r="D32" s="118"/>
      <c r="E32" s="119"/>
      <c r="F32" s="120"/>
      <c r="G32" s="121">
        <f t="shared" ca="1" si="1"/>
        <v>45974.450120254631</v>
      </c>
      <c r="H32" s="120"/>
      <c r="I32" s="118" t="str">
        <f>IFERROR(VLOOKUP(D32,DB!A:F,6,0),"")</f>
        <v/>
      </c>
      <c r="J32" s="118" t="str">
        <f>IFERROR(VLOOKUP(D32,DB!A:G,7,0),"")</f>
        <v/>
      </c>
      <c r="K32" s="122"/>
      <c r="L32" s="123" t="str">
        <f>IFERROR(VLOOKUP(D32,DB!A:I,9,0),"")</f>
        <v/>
      </c>
    </row>
    <row r="33" spans="1:12" ht="15" customHeight="1">
      <c r="A33" s="150"/>
      <c r="B33" s="151" t="str">
        <f>IFERROR(VLOOKUP(D33,DB!A:K,11,0),"")</f>
        <v/>
      </c>
      <c r="C33" s="151"/>
      <c r="D33" s="151"/>
      <c r="E33" s="152"/>
      <c r="F33" s="149"/>
      <c r="G33" s="153">
        <f ca="1">IFERROR(NOW()-F33,"")</f>
        <v>45974.450120254631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45974.450120254631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45974.450120254631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45974.450120254631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45974.450120254631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45974.450120254631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45974.450120254631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45974.450120254631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45974.450120254631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45974.450120254631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45974.450120254631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45974.450120254631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45974.450120254631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45974.450120254631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45974.450120254631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45974.450120254631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45974.450120254631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45974.450120254631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45974.450120254631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45974.450120254631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45974.450120254631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45974.450120254631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45974.450120254631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45974.450120254631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45974.450120254631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45974.450120254631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45974.450120254631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45974.450120254631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45974.450120254631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45974.450120254631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45974.450120254631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45974.450120254631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45974.450120254631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45974.450120254631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45974.450120254631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45974.450120254631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45974.450120254631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45974.450120254631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45974.450120254631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45974.450120254631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45974.450120254631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45974.450120254631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45974.450120254631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45974.450120254631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45974.450120254631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45974.450120254631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45974.450120254631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45974.450120254631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45974.450120254631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45974.450120254631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45974.450120254631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45974.450120254631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45974.450120254631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45974.450120254631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45974.450120254631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45974.450120254631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45974.450120254631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45974.450120254631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45974.450120254631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45974.450120254631</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45974.450120254631</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45974.450120254631</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45974.450120254631</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45974.450120254631</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45974.450120254631</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45974.450120254631</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45974.450120254631</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45974.450120254631</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45974.450120254631</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45974.450120254631</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45974.450120254631</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45974.450120254631</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45974.450120254631</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45974.450120254631</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45974.450120254631</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45974.450120254631</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45974.450120254631</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45974.450120254631</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45974.450120254631</v>
      </c>
      <c r="H111" s="149"/>
      <c r="I111" s="151" t="str">
        <f>IFERROR(VLOOKUP(D111,DB!A:F,6,0),"")</f>
        <v/>
      </c>
      <c r="J111" s="151" t="str">
        <f>IFERROR(VLOOKUP(D111,DB!A:G,7,0),"")</f>
        <v/>
      </c>
      <c r="K111" s="154"/>
      <c r="L111" s="155" t="str">
        <f>IFERROR(VLOOKUP(D111,DB!A:I,9,0),"")</f>
        <v/>
      </c>
    </row>
    <row r="112" spans="1:12" ht="15" customHeight="1">
      <c r="A112" s="150"/>
      <c r="B112" s="151" t="str">
        <f>IFERROR(VLOOKUP(D112,DB!A:K,11,0),"")</f>
        <v/>
      </c>
      <c r="C112" s="151"/>
      <c r="D112" s="151"/>
      <c r="E112" s="152"/>
      <c r="F112" s="149"/>
      <c r="G112" s="153">
        <f ca="1">IFERROR(NOW()-F112,"")</f>
        <v>45974.450120254631</v>
      </c>
      <c r="H112" s="149"/>
      <c r="I112" s="151" t="str">
        <f>IFERROR(VLOOKUP(D112,DB!A:F,6,0),"")</f>
        <v/>
      </c>
      <c r="J112" s="151" t="str">
        <f>IFERROR(VLOOKUP(D112,DB!A:G,7,0),"")</f>
        <v/>
      </c>
      <c r="K112" s="154"/>
      <c r="L112" s="155" t="str">
        <f>IFERROR(VLOOKUP(D112,DB!A:I,9,0),"")</f>
        <v/>
      </c>
    </row>
  </sheetData>
  <customSheetViews>
    <customSheetView guid="{F6042A99-DD27-4453-835D-0834D95730CC}" filter="1" showAutoFilter="1">
      <pageMargins left="0" right="0" top="0" bottom="0" header="0" footer="0"/>
      <autoFilter ref="B1:M1" xr:uid="{FAA2EC8B-3C2D-43F3-A052-946A2835FBA1}"/>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149.45028229166928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24534</v>
      </c>
      <c r="E4" s="103" t="s">
        <v>39021</v>
      </c>
      <c r="F4" s="104">
        <v>45974.326226851852</v>
      </c>
      <c r="G4" s="105">
        <f t="shared" ref="G4:G9" ca="1" si="1">IFERROR(NOW()-F4,"-")</f>
        <v>0.12389340277877636</v>
      </c>
      <c r="H4" s="104">
        <v>45974.301817129628</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22777</v>
      </c>
      <c r="E5" s="103" t="s">
        <v>39021</v>
      </c>
      <c r="F5" s="104">
        <v>45974.440960648149</v>
      </c>
      <c r="G5" s="105">
        <f t="shared" ca="1" si="1"/>
        <v>9.159606481262017E-3</v>
      </c>
      <c r="H5" s="104">
        <v>45974.437488425923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9"/>
      <c r="E6" s="103"/>
      <c r="F6" s="104"/>
      <c r="G6" s="105">
        <f t="shared" ca="1" si="1"/>
        <v>45974.450120254631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45974.450120254631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45974.450120254631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27"/>
      <c r="B9" s="128" t="str">
        <f>IFERROR(VLOOKUP(D9,DB!A:K,11,0),"")</f>
        <v/>
      </c>
      <c r="C9" s="128"/>
      <c r="D9" s="128"/>
      <c r="E9" s="129"/>
      <c r="F9" s="130"/>
      <c r="G9" s="131">
        <f t="shared" ca="1" si="1"/>
        <v>45974.450120254631</v>
      </c>
      <c r="H9" s="130"/>
      <c r="I9" s="128" t="str">
        <f>IFERROR(VLOOKUP(D9,DB!A:F,6,0),"")</f>
        <v/>
      </c>
      <c r="J9" s="128" t="str">
        <f>IFERROR(VLOOKUP(D9,DB!A:G,7,0),"")</f>
        <v/>
      </c>
      <c r="K9" s="132"/>
      <c r="L9" s="128" t="str">
        <f>IFERROR(VLOOKUP(D9,DB!A:I,9,0),"")</f>
        <v/>
      </c>
      <c r="M9" s="128"/>
      <c r="N9" s="128"/>
      <c r="O9" s="128"/>
      <c r="P9" s="128"/>
      <c r="Q9" s="128"/>
      <c r="R9" s="128"/>
      <c r="S9" s="128"/>
      <c r="T9" s="128"/>
      <c r="U9" s="128"/>
      <c r="V9" s="128"/>
      <c r="W9" s="128"/>
      <c r="X9" s="128"/>
      <c r="Y9" s="128"/>
      <c r="Z9" s="128"/>
      <c r="AA9" s="128"/>
      <c r="AB9" s="128"/>
      <c r="AC9" s="128"/>
      <c r="AD9" s="128"/>
      <c r="AE9" s="128"/>
      <c r="AF9" s="128"/>
      <c r="AG9" s="128"/>
      <c r="AH9" s="128"/>
      <c r="AI9" s="128"/>
      <c r="AJ9" s="128"/>
      <c r="AK9" s="128"/>
      <c r="AL9" s="128"/>
      <c r="AM9" s="128"/>
      <c r="AN9" s="128"/>
      <c r="AO9" s="128"/>
      <c r="AP9" s="128"/>
      <c r="AQ9" s="128"/>
      <c r="AR9" s="128"/>
      <c r="AS9" s="128"/>
      <c r="AT9" s="128"/>
      <c r="AU9" s="128"/>
      <c r="AV9" s="128"/>
      <c r="AW9" s="128"/>
      <c r="AX9" s="128"/>
      <c r="AY9" s="128"/>
      <c r="AZ9" s="128"/>
      <c r="BA9" s="128"/>
      <c r="BB9" s="128"/>
      <c r="BC9" s="128"/>
      <c r="BD9" s="128"/>
      <c r="BE9" s="128"/>
      <c r="BF9" s="128"/>
      <c r="BG9" s="128"/>
      <c r="BH9" s="128"/>
      <c r="BI9" s="128"/>
      <c r="BJ9" s="128"/>
      <c r="BK9" s="128"/>
      <c r="BL9" s="128"/>
      <c r="BM9" s="128"/>
      <c r="BN9" s="128"/>
      <c r="BO9" s="128"/>
      <c r="BP9" s="128"/>
      <c r="BQ9" s="128"/>
      <c r="BR9" s="128"/>
      <c r="BS9" s="128"/>
      <c r="BT9" s="128"/>
      <c r="BU9" s="128"/>
      <c r="BV9" s="128"/>
      <c r="BW9" s="128"/>
      <c r="BX9" s="128"/>
      <c r="BY9" s="128"/>
      <c r="BZ9" s="128"/>
      <c r="CA9" s="128"/>
      <c r="CB9" s="128"/>
      <c r="CC9" s="128"/>
      <c r="CD9" s="128"/>
      <c r="CE9" s="128"/>
      <c r="CF9" s="128"/>
      <c r="CG9" s="128"/>
      <c r="CH9" s="128"/>
      <c r="CI9" s="128"/>
      <c r="CJ9" s="133"/>
    </row>
    <row r="10" spans="1:88" ht="31.5" customHeight="1">
      <c r="A10" s="102"/>
      <c r="B10" s="18" t="str">
        <f>IFERROR(VLOOKUP(D10,DB!A:K,11,0),"")</f>
        <v/>
      </c>
      <c r="C10" s="18"/>
      <c r="D10" s="18"/>
      <c r="E10" s="103"/>
      <c r="F10" s="104"/>
      <c r="G10" s="105">
        <f ca="1">IFERROR(NOW()-F10,"-")</f>
        <v>45974.450120254631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45974.450120254631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45974.450120254631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45974.450120254631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45974.450120254631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45974.450120254631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45974.450120254631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45974.450120254631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s="156" customFormat="1" ht="31.5" customHeight="1">
      <c r="A18" s="102"/>
      <c r="B18" s="18" t="str">
        <f>IFERROR(VLOOKUP(D18,DB!A:K,11,0),"")</f>
        <v/>
      </c>
      <c r="C18" s="18"/>
      <c r="D18" s="18"/>
      <c r="E18" s="103"/>
      <c r="F18" s="104"/>
      <c r="G18" s="105">
        <f ca="1">IFERROR(NOW()-F18,"-")</f>
        <v>45974.450120254631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45974.450120254631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45974.450120254631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45974.450120254631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ca="1">IFERROR(NOW()-F22,"-")</f>
        <v>45974.450120254631</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row r="23" spans="1:88" ht="31.5" customHeight="1">
      <c r="A23" s="102"/>
      <c r="B23" s="18" t="str">
        <f>IFERROR(VLOOKUP(D23,DB!A:K,11,0),"")</f>
        <v/>
      </c>
      <c r="C23" s="18"/>
      <c r="D23" s="18"/>
      <c r="E23" s="103"/>
      <c r="F23" s="104"/>
      <c r="G23" s="105">
        <f ca="1">IFERROR(NOW()-F23,"-")</f>
        <v>45974.450120254631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45974.450120254631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45974.450120254631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45974.450120254631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45974.450120254631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45974.450120254631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45974.450120254631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45974.450120254631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45974.450120254631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45974.450120254631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45974.450120254631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45974.450120254631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45974.450120254631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45974.450120254631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45974.450120254631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45974.450120254631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45974.450120254631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45974.450120254631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45974.450120254631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45974.450120254631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45974.450120254631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45974.450120254631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45974.450120254631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45974.450120254631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45974.450120254631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45974.450120254631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45974.450120254631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45974.450120254631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45974.450120254631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45974.450120254631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45974.450120254631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45974.450120254631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45974.450120254631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45974.450120254631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45974.450120254631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45974.450120254631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ca="1">IFERROR(NOW()-F59,"-")</f>
        <v>45974.450120254631</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45974.450120254631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45974.450120254631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45974.450120254631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45974.450120254631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45974.450120254631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45974.450120254631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45974.450120254631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45974.450120254631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45974.450120254631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45974.450120254631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45974.450120254631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45974.450120254631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45974.450120254631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45974.450120254631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45974.450120254631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45974.450120254631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45974.450120254631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45974.450120254631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45974.450120254631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45974.450120254631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45974.450120254631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45974.450120254631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45974.450120254631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45974.450120254631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45974.450120254631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45974.450120254631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45974.450120254631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45974.450120254631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45974.450120254631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45974.450120254631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45974.450120254631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45974.450120254631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45974.450120254631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45974.450120254631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45974.450120254631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45974.450120254631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45974.450120254631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45974.450120254631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45974.450120254631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45974.450120254631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45974.450120254631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45974.450120254631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45974.450120254631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45974.450120254631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45974.450120254631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45974.450120254631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45974.450120254631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45974.450120254631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45974.450120254631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45974.450120254631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45974.450120254631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45974.450120254631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45974.450120254631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45974.450120254631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45974.450120254631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45974.450120254631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45974.450120254631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45974.450120254631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45974.450120254631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45974.450120254631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45974.450120254631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45974.450120254631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45974.450120254631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45974.450120254631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45974.450120254631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45974.450120254631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45974.450120254631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45974.450120254631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45974.450120254631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45974.450120254631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45974.450120254631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45974.450120254631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45974.450120254631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45974.450120254631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45974.450120254631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45974.450120254631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45974.450120254631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45974.450120254631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45974.450120254631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45974.450120254631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45974.450120254631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45974.450120254631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45974.450120254631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45974.450120254631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45974.450120254631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45974.450120254631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45974.450120254631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45974.450120254631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45974.450120254631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45974.450120254631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45974.450120254631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45974.450120254631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45974.450120254631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45974.450120254631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45974.450120254631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45974.450120254631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45974.450120254631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45974.450120254631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45974.450120254631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45974.450120254631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45974.450120254631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45974.450120254631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45974.450120254631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45974.450120254631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45974.450120254631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45974.450120254631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45974.450120254631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45974.450120254631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45974.450120254631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45974.450120254631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45974.450120254631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45974.450120254631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45974.450120254631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45974.450120254631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45974.450120254631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45974.450120254631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45974.450120254631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45974.450120254631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45974.450120254631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45974.450120254631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45974.450120254631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45974.450120254631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45974.450120254631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45974.450120254631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45974.450120254631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45974.450120254631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45974.450120254631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45974.450120254631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45974.450120254631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45974.450120254631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45974.450120254631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45974.450120254631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45974.450120254631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45974.450120254631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45974.450120254631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45974.450120254631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45974.450120254631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45974.450120254631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45974.450120254631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45974.450120254631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45974.450120254631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45974.450120254631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45974.450120254631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45974.450120254631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45974.450120254631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45974.450120254631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45974.450120254631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45974.450120254631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45974.450120254631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45974.450120254631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45974.450120254631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45974.450120254631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45974.450120254631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45974.450120254631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45974.450120254631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45974.450120254631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45974.450120254631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45974.450120254631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45974.450120254631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45974.450120254631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45974.450120254631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45974.450120254631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45974.450120254631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45974.450120254631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45974.450120254631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45974.450120254631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45974.450120254631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45974.450120254631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45974.450120254631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45974.450120254631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45974.450120254631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45974.450120254631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45974.450120254631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45974.450120254631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45974.450120254631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45974.450120254631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45974.450120254631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45974.450120254631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45974.450120254631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45974.450120254631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45974.450120254631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45974.450120254631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45974.450120254631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45974.450120254631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45974.450120254631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45974.450120254631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45974.450120254631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45974.450120254631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45974.450120254631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45974.450120254631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45974.450120254631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45974.450120254631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45974.450120254631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45974.450120254631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45974.450120254631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45974.450120254631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45974.450120254631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45974.450120254631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45974.450120254631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45974.450120254631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45974.450120254631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45974.450120254631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45974.450120254631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45974.450120254631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45974.450120254631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45974.450120254631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45974.450120254631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45974.450120254631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45974.450120254631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45974.450120254631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45974.450120254631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45974.450120254631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45974.450120254631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45974.450120254631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45974.450120254631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45974.450120254631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45974.450120254631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45974.450120254631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45974.450120254631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45974.450120254631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45974.450120254631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45974.450120254631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45974.450120254631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45974.450120254631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45974.450120254631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45974.450120254631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45974.450120254631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45974.450120254631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45974.450120254631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45974.450120254631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45974.450120254631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45974.450120254631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45974.450120254631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45974.450120254631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45974.450120254631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45974.450120254631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45974.450120254631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45974.450120254631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45974.450120254631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45974.450120254631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45974.450120254631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45974.450120254631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45974.450120254631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45974.450120254631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45974.450120254631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45974.450120254631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45974.450120254631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45974.450120254631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45974.450120254631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45974.450120254631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45974.450120254631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45974.450120254631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45974.450120254631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45974.450120254631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45974.450120254631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45974.450120254631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45974.450120254631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45974.450120254631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45974.450120254631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45974.450120254631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45974.450120254631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45974.450120254631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45974.450120254631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45974.450120254631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45974.450120254631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45974.450120254631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45974.450120254631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45974.450120254631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45974.450120254631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45974.450120254631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45974.450120254631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45974.450120254631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45974.450120254631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45974.450120254631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45974.450120254631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45974.450120254631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45974.450120254631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45974.450120254631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45974.450120254631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45974.450120254631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45974.450120254631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45974.450120254631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45974.450120254631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45974.450120254631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45974.450120254631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45974.450120254631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45974.450120254631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45974.450120254631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45974.450120254631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45974.450120254631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45974.450120254631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45974.450120254631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45974.450120254631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45974.450120254631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45974.450120254631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45974.450120254631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45974.450120254631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45974.450120254631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45974.450120254631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45974.450120254631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45974.450120254631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45974.450120254631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45974.450120254631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45974.450120254631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45974.450120254631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45974.450120254631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45974.450120254631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45974.450120254631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45974.450120254631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45974.450120254631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45974.450120254631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45974.450120254631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45974.450120254631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45974.450120254631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45974.450120254631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45974.450120254631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45974.450120254631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45974.450120254631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45974.450120254631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45974.450120254631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45974.450120254631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45974.450120254631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45974.450120254631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45974.450120254631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45974.450120254631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45974.450120254631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45974.450120254631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45974.450120254631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45974.450120254631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45974.450120254631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45974.450120254631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45974.450120254631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45974.450120254631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45974.450120254631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45974.450120254631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45974.450120254631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45974.450120254631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45974.450120254631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45974.450120254631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45974.450120254631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45974.450120254631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45974.450120254631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45974.450120254631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45974.450120254631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45974.450120254631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45974.450120254631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45974.450120254631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45974.450120254631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45974.450120254631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45974.450120254631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45974.450120254631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45974.450120254631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45974.450120254631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45974.450120254631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45974.450120254631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45974.450120254631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45974.450120254631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45974.450120254631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45974.450120254631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45974.450120254631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45974.450120254631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45974.450120254631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45974.450120254631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45974.450120254631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45974.450120254631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45974.450120254631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45974.450120254631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45974.450120254631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45974.450120254631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45974.450120254631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45974.450120254631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45974.450120254631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45974.450120254631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45974.450120254631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45974.450120254631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45974.450120254631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45974.450120254631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45974.450120254631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45974.450120254631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45974.450120254631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45974.450120254631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45974.450120254631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45974.450120254631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45974.450120254631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45974.450120254631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45974.450120254631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45974.450120254631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45974.450120254631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45974.450120254631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45974.450120254631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45974.450120254631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45974.450120254631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45974.450120254631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45974.450120254631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45974.450120254631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45974.450120254631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45974.450120254631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45974.450120254631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45974.450120254631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45974.450120254631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45974.450120254631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45974.450120254631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45974.450120254631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45974.450120254631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45974.450120254631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45974.450120254631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45974.450120254631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45974.450120254631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45974.450120254631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45974.450120254631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45974.450120254631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45974.450120254631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45974.450120254631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45974.450120254631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45974.450120254631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45974.450120254631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45974.450120254631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45974.450120254631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45974.450120254631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45974.450120254631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45974.450120254631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45974.450120254631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45974.450120254631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45974.450120254631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45974.450120254631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45974.450120254631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45974.450120254631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45974.450120254631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45974.450120254631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45974.450120254631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45974.450120254631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45974.450120254631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45974.450120254631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45974.450120254631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45974.450120254631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45974.450120254631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45974.450120254631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45974.450120254631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45974.450120254631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45974.450120254631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45974.450120254631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45974.450120254631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45974.450120254631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45974.450120254631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45974.450120254631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45974.450120254631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45974.450120254631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45974.450120254631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45974.450120254631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45974.450120254631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45974.450120254631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45974.450120254631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45974.450120254631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45974.450120254631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45974.450120254631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45974.450120254631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45974.450120254631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45974.450120254631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45974.450120254631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45974.450120254631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45974.450120254631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45974.450120254631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45974.450120254631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45974.450120254631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45974.450120254631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45974.450120254631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45974.450120254631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45974.450120254631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45974.450120254631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45974.450120254631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45974.450120254631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45974.450120254631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45974.450120254631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45974.450120254631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45974.450120254631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45974.450120254631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45974.450120254631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45974.450120254631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45974.450120254631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45974.450120254631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45974.450120254631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45974.450120254631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45974.450120254631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45974.450120254631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45974.450120254631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45974.450120254631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45974.450120254631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45974.450120254631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45974.450120254631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45974.450120254631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45974.450120254631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45974.450120254631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45974.450120254631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45974.450120254631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45974.450120254631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45974.450120254631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45974.450120254631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45974.450120254631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45974.450120254631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45974.450120254631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45974.450120254631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45974.450120254631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45974.450120254631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45974.450120254631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45974.450120254631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45974.450120254631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45974.450120254631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45974.450120254631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45974.450120254631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45974.450120254631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45974.450120254631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45974.450120254631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45974.450120254631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45974.450120254631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45974.450120254631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45974.450120254631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45974.450120254631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45974.450120254631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45974.450120254631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45974.450120254631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45974.450120254631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45974.450120254631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45974.450120254631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45974.450120254631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45974.450120254631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45974.450120254631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45974.450120254631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45974.450120254631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45974.450120254631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45974.450120254631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45974.450120254631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45974.450120254631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45974.450120254631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45974.450120254631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45974.450120254631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45974.450120254631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45974.450120254631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45974.450120254631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45974.450120254631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45974.450120254631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45974.450120254631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45974.450120254631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45974.450120254631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45974.450120254631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45974.450120254631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45974.450120254631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45974.450120254631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45974.450120254631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45974.450120254631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45974.450120254631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45974.450120254631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45974.450120254631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45974.450120254631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45974.450120254631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45974.450120254631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45974.450120254631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45974.450120254631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45974.450120254631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45974.450120254631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45974.450120254631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45974.450120254631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45974.450120254631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45974.450120254631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45974.450120254631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45974.450120254631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45974.450120254631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45974.450120254631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45974.450120254631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45974.450120254631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45974.450120254631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45974.450120254631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45974.450120254631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45974.450120254631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45974.450120254631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45974.450120254631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45974.450120254631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45974.450120254631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45974.450120254631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45974.450120254631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45974.450120254631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45974.450120254631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45974.450120254631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45974.450120254631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45974.450120254631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45974.450120254631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45974.450120254631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45974.450120254631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45974.450120254631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45974.450120254631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45974.450120254631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45974.450120254631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45974.450120254631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45974.450120254631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45974.450120254631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45974.450120254631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45974.450120254631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45974.450120254631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45974.450120254631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45974.450120254631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45974.450120254631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45974.450120254631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45974.450120254631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45974.450120254631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45974.450120254631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45974.450120254631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45974.450120254631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45974.450120254631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45974.450120254631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45974.450120254631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45974.450120254631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45974.450120254631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45974.450120254631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45974.450120254631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45974.450120254631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45974.450120254631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45974.450120254631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45974.450120254631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45974.450120254631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45974.450120254631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45974.450120254631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45974.450120254631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45974.450120254631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45974.450120254631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45974.450120254631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45974.450120254631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45974.450120254631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45974.450120254631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45974.450120254631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45974.450120254631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45974.450120254631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45974.450120254631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45974.450120254631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45974.450120254631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45974.450120254631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45974.450120254631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45974.450120254631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45974.450120254631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45974.450120254631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45974.450120254631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45974.450120254631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45974.450120254631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45974.450120254631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45974.450120254631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45974.450120254631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45974.450120254631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45974.450120254631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45974.450120254631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45974.450120254631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45974.450120254631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45974.450120254631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45974.450120254631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45974.450120254631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45974.450120254631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45974.450120254631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45974.450120254631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45974.450120254631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45974.450120254631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45974.450120254631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45974.450120254631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45974.450120254631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45974.450120254631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45974.450120254631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45974.450120254631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45974.450120254631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45974.450120254631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45974.450120254631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45974.450120254631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45974.450120254631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45974.450120254631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45974.450120254631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45974.450120254631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45974.450120254631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45974.450120254631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45974.450120254631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45974.450120254631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45974.450120254631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45974.450120254631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45974.450120254631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45974.450120254631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45974.450120254631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45974.450120254631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45974.450120254631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45974.450120254631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45974.450120254631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45974.450120254631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45974.450120254631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45974.450120254631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45974.450120254631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45974.450120254631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45974.450120254631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45974.450120254631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45974.450120254631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45974.450120254631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45974.450120254631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45974.450120254631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45974.450120254631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45974.450120254631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45974.450120254631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45974.450120254631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45974.450120254631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45974.450120254631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45974.450120254631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45974.450120254631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45974.450120254631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45974.450120254631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45974.450120254631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45974.450120254631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45974.450120254631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45974.450120254631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45974.450120254631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45974.450120254631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45974.450120254631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45974.450120254631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45974.450120254631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45974.450120254631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45974.450120254631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45974.450120254631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45974.450120254631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45974.450120254631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45974.450120254631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45974.450120254631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45974.450120254631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45974.450120254631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45974.450120254631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45974.450120254631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45974.450120254631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45974.450120254631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45974.450120254631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45974.450120254631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45974.450120254631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45974.450120254631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45974.450120254631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45974.450120254631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45974.450120254631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45974.450120254631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45974.450120254631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45974.450120254631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45974.450120254631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45974.450120254631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45974.450120254631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45974.450120254631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45974.450120254631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45974.450120254631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45974.450120254631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45974.450120254631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45974.450120254631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45974.450120254631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45974.450120254631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45974.450120254631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45974.450120254631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45974.450120254631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45974.450120254631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45974.450120254631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45974.450120254631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45974.450120254631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45974.450120254631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45974.450120254631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45974.450120254631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45974.450120254631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45974.450120254631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45974.450120254631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45974.450120254631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45974.450120254631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45974.450120254631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45974.450120254631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45974.450120254631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45974.450120254631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45974.450120254631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45974.450120254631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45974.450120254631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45974.450120254631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45974.450120254631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45974.450120254631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45974.450120254631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45974.450120254631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45974.450120254631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45974.450120254631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45974.450120254631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45974.450120254631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45974.450120254631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45974.450120254631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45974.450120254631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45974.450120254631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45974.450120254631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45974.450120254631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45974.450120254631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45974.450120254631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45974.450120254631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45974.450120254631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45974.450120254631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45974.450120254631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45974.450120254631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45974.450120254631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45974.450120254631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45974.450120254631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45974.450120254631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45974.450120254631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45974.450120254631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45974.450120254631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45974.450120254631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45974.450120254631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45974.450120254631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45974.450120254631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45974.450120254631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45974.450120254631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45974.450120254631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45974.450120254631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45974.450120254631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45974.450120254631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45974.450120254631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45974.450120254631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45974.450120254631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45974.450120254631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45974.450120254631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45974.450120254631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45974.450120254631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45974.450120254631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45974.450120254631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45974.450120254631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45974.450120254631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45974.450120254631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45974.450120254631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45974.450120254631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45974.450120254631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45974.450120254631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45974.450120254631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45974.450120254631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45974.450120254631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45974.450120254631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45974.450120254631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45974.450120254631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45974.450120254631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45974.450120254631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45974.450120254631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45974.450120254631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45974.450120254631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45974.450120254631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45974.450120254631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45974.450120254631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45974.450120254631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45974.450120254631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45974.450120254631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45974.450120254631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45974.450120254631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45974.450120254631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45974.450120254631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45974.450120254631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45974.450120254631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45974.450120254631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45974.450120254631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45974.450120254631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45974.450120254631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45974.450120254631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45974.450120254631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45974.450120254631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45974.450120254631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45974.450120254631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45974.450120254631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45974.450120254631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45974.450120254631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45974.450120254631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45974.450120254631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45974.450120254631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45974.450120254631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45974.450120254631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45974.450120254631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45974.450120254631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45974.450120254631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45974.450120254631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45974.450120254631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45974.450120254631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45974.450120254631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45974.450120254631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45974.450120254631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45974.450120254631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45974.450120254631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45974.450120254631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45974.450120254631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45974.450120254631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45974.450120254631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45974.450120254631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45974.450120254631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45974.450120254631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45974.450120254631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45974.450120254631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45974.450120254631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45974.450120254631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45974.450120254631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45974.450120254631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45974.450120254631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45974.450120254631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45974.450120254631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45974.450120254631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45974.450120254631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45974.450120254631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45974.450120254631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45974.450120254631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45974.450120254631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45974.450120254631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45974.450120254631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45974.450120254631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45974.450120254631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45974.450120254631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45974.450120254631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45974.450120254631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45974.450120254631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45974.450120254631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45974.450120254631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45974.450120254631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45974.450120254631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45974.450120254631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45974.450120254631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45974.450120254631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45974.450120254631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45974.450120254631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45974.450120254631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45974.450120254631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45974.450120254631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45974.450120254631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45974.450120254631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45974.450120254631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45974.450120254631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45974.450120254631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45974.450120254631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45974.450120254631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45974.450120254631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45974.450120254631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45974.450120254631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45974.450120254631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45974.450120254631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45974.450120254631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45974.450120254631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45974.450120254631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45974.450120254631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45974.450120254631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45974.450120254631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45974.450120254631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45974.450120254631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45974.450120254631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45974.450120254631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45974.450120254631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45974.450120254631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45974.450120254631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45974.450120254631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45974.450120254631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45974.450120254631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45974.450120254631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45974.450120254631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45974.450120254631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45974.450120254631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45974.450120254631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45974.450120254631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45974.450120254631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45974.450120254631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45974.450120254631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45974.450120254631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45974.450120254631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45974.450120254631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45974.450120254631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45974.450120254631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45974.450120254631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45974.450120254631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45974.450120254631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45974.450120254631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45974.450120254631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45974.450120254631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45974.450120254631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45974.450120254631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45974.450120254631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45974.450120254631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45974.450120254631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45974.450120254631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45974.450120254631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45974.450120254631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45974.450120254631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45974.450120254631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45974.450120254631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45974.450120254631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45974.450120254631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45974.450120254631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45974.450120254631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45974.450120254631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45974.450120254631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45974.450120254631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45974.450120254631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45974.450120254631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45974.450120254631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45974.450120254631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45974.450120254631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45974.450120254631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45974.450120254631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45974.450120254631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45974.450120254631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45974.450120254631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45974.450120254631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45974.450120254631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45974.450120254631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45974.450120254631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45974.450120254631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45974.450120254631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45974.450120254631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45974.450120254631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45974.450120254631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45974.450120254631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45974.450120254631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45974.450120254631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45974.450120254631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45974.450120254631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45974.450120254631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45974.450120254631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45974.450120254631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45974.450120254631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45974.450120254631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45974.450120254631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45974.450120254631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45974.450120254631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45974.450120254631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45974.450120254631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45974.450120254631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45974.450120254631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45974.450120254631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45974.450120254631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45974.450120254631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45974.450120254631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45974.450120254631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45974.450120254631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45974.450120254631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45974.450120254631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45974.450120254631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45974.450120254631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45974.450120254631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45974.450120254631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45974.450120254631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45974.450120254631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45974.450120254631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45974.450120254631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45974.450120254631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45974.450120254631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45974.450120254631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45974.450120254631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45974.450120254631</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5"/>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270.96940266203455</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32798</v>
      </c>
      <c r="E3" s="95" t="s">
        <v>39021</v>
      </c>
      <c r="F3" s="96">
        <v>45974.31527777778</v>
      </c>
      <c r="G3" s="97">
        <f ca="1">IFERROR(NOW()-F3,"")</f>
        <v>0.13484224536659895</v>
      </c>
      <c r="H3" s="96">
        <v>45974.309942129628</v>
      </c>
      <c r="I3" s="135" t="str">
        <f>IFERROR(VLOOKUP(D3,DB!A:F,6,0),"")</f>
        <v>SCECO</v>
      </c>
      <c r="J3" s="135" t="str">
        <f>IFERROR(VLOOKUP(D3,DB!A:G,7,0),"")</f>
        <v>Dead</v>
      </c>
      <c r="K3" s="98" t="s">
        <v>39112</v>
      </c>
      <c r="L3" s="92" t="str">
        <f>IFERROR(VLOOKUP(D3,DB!A:I,9,0),"")</f>
        <v>Latis</v>
      </c>
    </row>
    <row r="4" spans="1:16" ht="15" customHeight="1">
      <c r="A4" s="135" t="s">
        <v>39113</v>
      </c>
      <c r="B4" s="135" t="str">
        <f>IFERROR(VLOOKUP(D4,DB!A:K,11,0),"")</f>
        <v>R4</v>
      </c>
      <c r="C4" s="94">
        <v>1</v>
      </c>
      <c r="D4" s="92" t="s">
        <v>32353</v>
      </c>
      <c r="E4" s="95" t="s">
        <v>39021</v>
      </c>
      <c r="F4" s="96">
        <v>45974.443611111114</v>
      </c>
      <c r="G4" s="97">
        <f ca="1">IFERROR(NOW()-F4,"")</f>
        <v>6.5089120325865224E-3</v>
      </c>
      <c r="H4" s="96">
        <v>45974.435972222222</v>
      </c>
      <c r="I4" s="135" t="str">
        <f>IFERROR(VLOOKUP(D4,DB!A:F,6,0),"")</f>
        <v>SCECO</v>
      </c>
      <c r="J4" s="135" t="str">
        <f>IFERROR(VLOOKUP(D4,DB!A:G,7,0),"")</f>
        <v>Dead</v>
      </c>
      <c r="K4" s="98"/>
      <c r="L4" s="92" t="str">
        <f>IFERROR(VLOOKUP(D4,DB!A:I,9,0),"")</f>
        <v>Latis</v>
      </c>
    </row>
    <row r="5" spans="1:16" ht="15" customHeight="1">
      <c r="A5" s="135"/>
      <c r="B5" s="135" t="str">
        <f>IFERROR(VLOOKUP(D5,DB!A:K,11,0),"")</f>
        <v/>
      </c>
      <c r="C5" s="94"/>
      <c r="D5" s="92"/>
      <c r="E5" s="95"/>
      <c r="F5" s="96"/>
      <c r="G5" s="97">
        <f ca="1">IFERROR(NOW()-F5,"")</f>
        <v>45974.450120023146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45974.450120023146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45974.450120254631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45974.450120254631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45974.450120254631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45974.450120254631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45974.450120254631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45974.450120254631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45974.450120254631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45974.450120254631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45974.450120254631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45974.450120254631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45974.450120254631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45974.450120254631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45974.450120254631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45974.450120254631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45974.450120254631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45974.450120254631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45974.450120254631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45974.450120254631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45974.450120254631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45974.450120254631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45974.450120254631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45974.450120254631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45974.450120254631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45974.450120254631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45974.450120254631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45974.450120254631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45974.450120254631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45974.450120254631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45974.450120254631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45974.450120254631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45974.450120254631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45974.450120254631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45974.450120254631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45974.450120254631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45974.450120254631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45974.450120254631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45974.450120254631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45974.450120254631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45974.450120254631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45974.450120254631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45974.450120254631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45974.450120254631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45974.450120254631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45974.450120254631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45974.450120254631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45974.450120254631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45974.450120254631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45974.450120254631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45974.450120254631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45974.450120254631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45974.450120254631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45974.450120254631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45974.450120254631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45974.450120254631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45974.450120254631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45974.450120254631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45974.450120254631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45974.450120254631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45974.450120254631</v>
      </c>
      <c r="H65" s="96"/>
      <c r="I65" s="135" t="str">
        <f>IFERROR(VLOOKUP(D65,DB!A:F,6,0),"")</f>
        <v/>
      </c>
      <c r="J65" s="135" t="str">
        <f>IFERROR(VLOOKUP(D65,DB!A:G,7,0),"")</f>
        <v/>
      </c>
      <c r="K65" s="98"/>
      <c r="L65" s="92" t="str">
        <f>IFERROR(VLOOKUP(D65,DB!A:I,9,0),"")</f>
        <v/>
      </c>
    </row>
  </sheetData>
  <dataValidations count="2">
    <dataValidation allowBlank="1" showInputMessage="1" showErrorMessage="1" sqref="E1" xr:uid="{A4F81451-56CC-4543-9497-104C4E44EE4B}"/>
    <dataValidation type="list" allowBlank="1" showInputMessage="1" showErrorMessage="1" sqref="E2:E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5"/>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39114</v>
      </c>
      <c r="B2" s="37" t="str">
        <f>IFERROR(VLOOKUP(D2,DB!A:K,11,0),"")</f>
        <v>R5</v>
      </c>
      <c r="C2" s="37">
        <v>3</v>
      </c>
      <c r="D2" s="107" t="s">
        <v>36011</v>
      </c>
      <c r="E2" s="37" t="s">
        <v>39021</v>
      </c>
      <c r="F2" s="38">
        <v>45891.832060185188</v>
      </c>
      <c r="G2" s="116">
        <f ca="1">IFERROR(NOW()-F2,"")</f>
        <v>82.618060069442436</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16">
        <f t="shared" ref="G3" ca="1" si="0">IFERROR(NOW()-F3,"")</f>
        <v>48.26124293981411</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39100</v>
      </c>
      <c r="F4" s="125">
        <v>45948.661111111112</v>
      </c>
      <c r="G4" s="126">
        <f t="shared" ref="G4:G14" ca="1" si="1">IFERROR(NOW()-F4,"")</f>
        <v>25.789009143518342</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t="s">
        <v>39122</v>
      </c>
      <c r="B6" s="124" t="s">
        <v>5443</v>
      </c>
      <c r="C6" s="124"/>
      <c r="D6" s="124" t="s">
        <v>32532</v>
      </c>
      <c r="E6" s="124" t="s">
        <v>39021</v>
      </c>
      <c r="F6" s="157">
        <v>45974.380879629629</v>
      </c>
      <c r="G6" s="126">
        <f t="shared" ca="1" si="1"/>
        <v>6.9240625001839362E-2</v>
      </c>
      <c r="H6" s="125">
        <v>45974.182962962965</v>
      </c>
      <c r="I6" s="124" t="s">
        <v>22</v>
      </c>
      <c r="J6" s="124" t="s">
        <v>65</v>
      </c>
      <c r="K6" s="124" t="s">
        <v>39123</v>
      </c>
      <c r="L6" s="124" t="s">
        <v>8145</v>
      </c>
    </row>
    <row r="7" spans="1:13">
      <c r="A7" s="124" t="s">
        <v>39124</v>
      </c>
      <c r="B7" s="124" t="str">
        <f>IFERROR(VLOOKUP(D7,DB!A:K,11,0),"")</f>
        <v>R5</v>
      </c>
      <c r="C7" s="124"/>
      <c r="D7" s="124" t="s">
        <v>38233</v>
      </c>
      <c r="E7" s="124" t="s">
        <v>39021</v>
      </c>
      <c r="F7" s="157">
        <v>45974.399884259263</v>
      </c>
      <c r="G7" s="126">
        <f t="shared" ca="1" si="1"/>
        <v>5.0235995367984287E-2</v>
      </c>
      <c r="H7" s="125">
        <v>45974.393634259257</v>
      </c>
      <c r="I7" s="124" t="str">
        <f>IFERROR(VLOOKUP(D7,DB!A:F,6,0),"")</f>
        <v>SCECO</v>
      </c>
      <c r="J7" s="124" t="str">
        <f>IFERROR(VLOOKUP(D7,DB!A:G,7,0),"")</f>
        <v>Haj Removal</v>
      </c>
      <c r="K7" s="124" t="s">
        <v>39125</v>
      </c>
      <c r="L7" s="124" t="str">
        <f>IFERROR(VLOOKUP(D7,DB!A:I,9,0),"")</f>
        <v>Latis</v>
      </c>
    </row>
    <row r="8" spans="1:13">
      <c r="A8" s="124"/>
      <c r="B8" s="124" t="str">
        <f>IFERROR(VLOOKUP(D8,DB!A:K,11,0),"")</f>
        <v/>
      </c>
      <c r="C8" s="124"/>
      <c r="D8" s="124"/>
      <c r="E8" s="124"/>
      <c r="F8" s="124"/>
      <c r="G8" s="126">
        <f t="shared" ca="1" si="1"/>
        <v>45974.450120254631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45974.450120254631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45974.450120254631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45974.450120254631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45974.450120254631</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1"/>
        <v>45974.450120254631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45974.450120254631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ref="G15:G78" ca="1" si="2">IFERROR(NOW()-F15,"")</f>
        <v>45974.450120254631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45974.450120254631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45974.450120254631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45974.450120254631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45974.450120254631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45974.450120254631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45974.450120254631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45974.450120254631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45974.450120254631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45974.450120254631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45974.450120254631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45974.450120254631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45974.450120254631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45974.450120254631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45974.450120254631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45974.450120254631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45974.450120254631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45974.450120254631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45974.450120254631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45974.450120254631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45974.450120254631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45974.450120254631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45974.450120254631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45974.450120254631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45974.450120254631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45974.450120254631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45974.450120254631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45974.450120254631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45974.450120254631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45974.450120254631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45974.450120254631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45974.450120254631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45974.450120254631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45974.450120254631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45974.450120254631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45974.450120254631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45974.450120254631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45974.450120254631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45974.450120254631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45974.450120254631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45974.450120254631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45974.450120254631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45974.450120254631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45974.450120254631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45974.450120254631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45974.450120254631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45974.450120254631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45974.450120254631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45974.450120254631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45974.450120254631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45974.450120254631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45974.450120254631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45974.450120254631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45974.450120254631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45974.450120254631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45974.450120254631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45974.450120254631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45974.450120254631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45974.450120254631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45974.450120254631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45974.450120254631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45974.450120254631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45974.450120254631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45974.450120254631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ref="G79:G142" ca="1" si="3">IFERROR(NOW()-F79,"")</f>
        <v>45974.450120254631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45974.450120254631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45974.450120254631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45974.450120254631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45974.450120254631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45974.450120254631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45974.450120254631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45974.450120254631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45974.450120254631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45974.450120254631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45974.450120254631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45974.450120254631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45974.450120254631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45974.450120254631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45974.450120254631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45974.450120254631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45974.450120254631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45974.450120254631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45974.450120254631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45974.450120254631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45974.450120254631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45974.450120254631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45974.450120254631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45974.450120254631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45974.450120254631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45974.450120254631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45974.450120254631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45974.450120254631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45974.450120254631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45974.450120254631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45974.450120254631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45974.450120254631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45974.450120254631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45974.450120254631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45974.450120254631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45974.450120254631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45974.450120254631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45974.450120254631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45974.450120254631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45974.450120254631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45974.450120254631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45974.450120254631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45974.450120254631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45974.450120254631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45974.450120254631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45974.450120254631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45974.450120254631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45974.450120254631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45974.450120254631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45974.450120254631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45974.450120254631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45974.450120254631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45974.450120254631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45974.450120254631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45974.450120254631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45974.450120254631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45974.450120254631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45974.450120254631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45974.450120254631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45974.450120254631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45974.450120254631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45974.450120254631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45974.450120254631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45974.450120254631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ref="G143:G206" ca="1" si="4">IFERROR(NOW()-F143,"")</f>
        <v>45974.450120254631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45974.450120254631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45974.450120254631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45974.450120254631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45974.450120254631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45974.450120254631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45974.450120254631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45974.450120254631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45974.450120254631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45974.450120254631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45974.450120254631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45974.450120254631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45974.450120254631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45974.450120254631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45974.450120254631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45974.450120254631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45974.450120254631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45974.450120254631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45974.450120254631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45974.450120254631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45974.450120254631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45974.450120254631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45974.450120254631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45974.450120254631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45974.450120254631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45974.450120254631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45974.450120254631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45974.450120254631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45974.450120254631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45974.450120254631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45974.450120254631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45974.450120254631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45974.450120254631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45974.450120254631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45974.450120254631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45974.450120254631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45974.450120254631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45974.450120254631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45974.450120254631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45974.450120254631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45974.450120254631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45974.450120254631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45974.450120254631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45974.450120254631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45974.450120254631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45974.450120254631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45974.450120254631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45974.450120254631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45974.450120254631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45974.450120254631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45974.450120254631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45974.450120254631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45974.450120254631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45974.450120254631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45974.450120254631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45974.450120254631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45974.450120254631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45974.450120254631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45974.450120254631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45974.450120254631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45974.450120254631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45974.450120254631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45974.450120254631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45974.450120254631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ref="G207:G270" ca="1" si="5">IFERROR(NOW()-F207,"")</f>
        <v>45974.450120254631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45974.450120254631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45974.450120254631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45974.450120254631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45974.450120254631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45974.450120254631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45974.450120254631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45974.450120254631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45974.450120254631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45974.450120254631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45974.450120254631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45974.450120254631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45974.450120254631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45974.450120254631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45974.450120254631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45974.450120254631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45974.450120254631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45974.450120254631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45974.450120254631</v>
      </c>
      <c r="H225" s="124"/>
      <c r="I225" s="124" t="str">
        <f>IFERROR(VLOOKUP(D225,DB!A:F,6,0),"")</f>
        <v/>
      </c>
      <c r="J225" s="124" t="str">
        <f>IFERROR(VLOOKUP(D225,DB!A:G,7,0),"")</f>
        <v/>
      </c>
      <c r="K225" s="124"/>
      <c r="L225" s="124" t="str">
        <f>IFERROR(VLOOKUP(D225,DB!A:I,9,0),"")</f>
        <v/>
      </c>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sheetData>
  <dataValidations count="2">
    <dataValidation allowBlank="1" showInputMessage="1" showErrorMessage="1" sqref="E1" xr:uid="{920C6338-E771-4DAE-8C89-92A9093EA4DE}"/>
    <dataValidation type="list" allowBlank="1" showInputMessage="1" showErrorMessage="1" sqref="E2:E2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1"/>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39126</v>
      </c>
      <c r="B2" s="141" t="str">
        <f>IFERROR(VLOOKUP(D2,DB!A:K,11,0),"")</f>
        <v>R6</v>
      </c>
      <c r="C2" s="142">
        <v>1</v>
      </c>
      <c r="D2" s="141" t="s">
        <v>35372</v>
      </c>
      <c r="E2" s="124" t="s">
        <v>39021</v>
      </c>
      <c r="F2" s="143"/>
      <c r="G2" s="105">
        <f t="shared" ref="G2:G43" ca="1" si="0">IFERROR(NOW()-F2,"-")</f>
        <v>45974.450120254631</v>
      </c>
      <c r="H2" s="143">
        <v>45974.400057870371</v>
      </c>
      <c r="I2" s="141" t="str">
        <f>IFERROR(VLOOKUP(D2,DB!A:F,6,0),"")</f>
        <v>SCECO</v>
      </c>
      <c r="J2" s="141" t="str">
        <f>IFERROR(VLOOKUP(D2,DB!A:G,7,0),"")</f>
        <v>Vandalized</v>
      </c>
      <c r="K2" s="144" t="s">
        <v>39127</v>
      </c>
      <c r="L2" s="145" t="str">
        <f>IFERROR(VLOOKUP(D2,DB!A:I,9,0),"")</f>
        <v>Latis</v>
      </c>
    </row>
    <row r="3" spans="1:16382" ht="31.5" customHeight="1">
      <c r="A3" s="140"/>
      <c r="B3" s="141" t="str">
        <f>IFERROR(VLOOKUP(D3,DB!A:K,11,0),"")</f>
        <v/>
      </c>
      <c r="C3" s="142"/>
      <c r="D3" s="141"/>
      <c r="E3" s="124"/>
      <c r="F3" s="143"/>
      <c r="G3" s="105">
        <f t="shared" ca="1" si="0"/>
        <v>45974.450120254631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45974.450120254631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45974.450120254631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45974.450120254631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45974.450120254631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45974.450120254631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45974.450120254631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45974.450120254631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45974.450120254631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45974.450120254631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45974.450120254631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45974.450120254631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45974.450120254631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45974.450120254631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45974.450120254631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45974.450120254631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45974.450120254631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45974.450120254631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45974.450120254631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45974.450120254631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45974.450120254631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45974.450120254631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45974.450120254631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45974.450120254631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45974.450120254631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45974.450120254631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45974.450120254631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45974.450120254631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45974.450120254631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45974.450120254631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45974.450120254631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45974.450120254631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45974.450120254631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45974.450120254631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45974.450120254631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45974.450120254631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45974.450120254631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45974.450120254631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45974.450120254631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45974.450120254631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45974.450120254631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ref="G44:G107" ca="1" si="1">IFERROR(NOW()-F44,"-")</f>
        <v>45974.450120254631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45974.450120254631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45974.450120254631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45974.450120254631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45974.450120254631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45974.450120254631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45974.450120254631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45974.450120254631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45974.450120254631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45974.450120254631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45974.450120254631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45974.450120254631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45974.450120254631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45974.450120254631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45974.450120254631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45974.450120254631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45974.450120254631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45974.450120254631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45974.450120254631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45974.450120254631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45974.450120254631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45974.450120254631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45974.450120254631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45974.450120254631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45974.450120254631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45974.450120254631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45974.450120254631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45974.450120254631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45974.450120254631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45974.450120254631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45974.450120254631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45974.450120254631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45974.450120254631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45974.450120254631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45974.450120254631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45974.450120254631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45974.450120254631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45974.450120254631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45974.450120254631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45974.450120254631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45974.450120254631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45974.450120254631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45974.450120254631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45974.450120254631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45974.450120254631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45974.450120254631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45974.450120254631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45974.450120254631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45974.450120254631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45974.450120254631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45974.450120254631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45974.450120254631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45974.450120254631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45974.450120254631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45974.450120254631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45974.450120254631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45974.450120254631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45974.450120254631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45974.450120254631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45974.450120254631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45974.450120254631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45974.450120254631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45974.450120254631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45974.450120254631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ref="G108:G141" ca="1" si="2">IFERROR(NOW()-F108,"-")</f>
        <v>45974.450120254631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45974.450120254631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45974.450120254631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45974.450120254631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45974.450120254631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45974.450120254631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45974.450120254631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45974.450120254631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45974.450120254631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45974.450120254631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45974.450120254631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45974.450120254631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45974.450120254631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45974.450120254631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45974.450120254631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45974.450120254631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45974.450120254631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45974.450120254631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45974.450120254631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45974.450120254631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45974.450120254631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45974.450120254631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45974.450120254631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45974.450120254631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45974.450120254631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45974.450120254631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45974.450120254631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45974.450120254631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45974.450120254631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45974.450120254631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45974.450120254631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45974.450120254631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45974.450120254631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45974.450120254631</v>
      </c>
      <c r="H141" s="143"/>
      <c r="I141" s="141" t="str">
        <f>IFERROR(VLOOKUP(D141,DB!A:F,6,0),"")</f>
        <v/>
      </c>
      <c r="J141" s="141" t="str">
        <f>IFERROR(VLOOKUP(D141,DB!A:G,7,0),"")</f>
        <v/>
      </c>
      <c r="K141" s="144"/>
      <c r="L141" s="145" t="str">
        <f>IFERROR(VLOOKUP(D141,DB!A:I,9,0),"")</f>
        <v/>
      </c>
    </row>
  </sheetData>
  <dataValidations count="2">
    <dataValidation allowBlank="1" showInputMessage="1" showErrorMessage="1" sqref="E1" xr:uid="{9E1BC488-8814-4F8A-8DBE-742B3278AB71}"/>
    <dataValidation type="list" allowBlank="1" showInputMessage="1" showErrorMessage="1" sqref="E2:E1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2025-11-13T07:50:44Z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